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 galano\Desktop\"/>
    </mc:Choice>
  </mc:AlternateContent>
  <bookViews>
    <workbookView xWindow="0" yWindow="0" windowWidth="23040" windowHeight="7668"/>
  </bookViews>
  <sheets>
    <sheet name="Detrazione Interessi Mutu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21" i="1" s="1"/>
  <c r="I22" i="1" s="1"/>
  <c r="I23" i="1" s="1"/>
  <c r="B19" i="1"/>
  <c r="B21" i="1" s="1"/>
  <c r="B22" i="1" s="1"/>
  <c r="B23" i="1" s="1"/>
  <c r="M11" i="1"/>
  <c r="F11" i="1"/>
  <c r="M10" i="1"/>
  <c r="F10" i="1"/>
  <c r="M9" i="1"/>
  <c r="F9" i="1"/>
  <c r="M8" i="1"/>
  <c r="F8" i="1"/>
  <c r="M7" i="1"/>
  <c r="M12" i="1" s="1"/>
  <c r="F7" i="1"/>
  <c r="F12" i="1" s="1"/>
  <c r="B17" i="1" l="1"/>
  <c r="B13" i="1"/>
  <c r="I17" i="1"/>
  <c r="I13" i="1"/>
</calcChain>
</file>

<file path=xl/sharedStrings.xml><?xml version="1.0" encoding="utf-8"?>
<sst xmlns="http://schemas.openxmlformats.org/spreadsheetml/2006/main" count="60" uniqueCount="30">
  <si>
    <t>Reddito imponibile</t>
  </si>
  <si>
    <t>Scaglio di reddito Irpef</t>
  </si>
  <si>
    <t>Imposta da pagare Irpef</t>
  </si>
  <si>
    <t>Limite Minimo</t>
  </si>
  <si>
    <t>Limite Massimo</t>
  </si>
  <si>
    <t>Aliquota Irpef (%)</t>
  </si>
  <si>
    <t>Imposte calcolate</t>
  </si>
  <si>
    <t xml:space="preserve">fino a euro 15.000,00 </t>
  </si>
  <si>
    <t xml:space="preserve">23% sull’intero importo </t>
  </si>
  <si>
    <t xml:space="preserve">oltre euro 15.000,00 e fino a euro 28.000,00 </t>
  </si>
  <si>
    <t xml:space="preserve">3.450,00 + 27% parte eccedente 15.000,00 </t>
  </si>
  <si>
    <t xml:space="preserve">oltre euro 28.000,00 e fino a euro 55.000,00 </t>
  </si>
  <si>
    <t xml:space="preserve">6.960,00 + 38% parte eccedente 28.000,00 </t>
  </si>
  <si>
    <t xml:space="preserve">oltre euro 55.000,00 e fino a euro 75.000,00 </t>
  </si>
  <si>
    <t xml:space="preserve">17.220,00 + 41% parte eccedente 55.000,00 </t>
  </si>
  <si>
    <t xml:space="preserve">oltre a euro 75.000,00 </t>
  </si>
  <si>
    <t xml:space="preserve">25.420,00 + 43% parte eccedente 75.000,00 </t>
  </si>
  <si>
    <t>Totale Imposte Lorde</t>
  </si>
  <si>
    <t>Totale imposte Lorda</t>
  </si>
  <si>
    <t>Aliquota effettiva</t>
  </si>
  <si>
    <t>Detrazioni di imposta</t>
  </si>
  <si>
    <t>Ritenute subite</t>
  </si>
  <si>
    <t>Acconti versati</t>
  </si>
  <si>
    <t>Imposta Netta</t>
  </si>
  <si>
    <t>Rata Mensile Mutuo</t>
  </si>
  <si>
    <t>Interessi passivi pagati nell'anno</t>
  </si>
  <si>
    <t xml:space="preserve">Detrazione Massima </t>
  </si>
  <si>
    <t>Detrazione spettante</t>
  </si>
  <si>
    <t>Risparmio mensile</t>
  </si>
  <si>
    <t>Rata effettiva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</si>
</sst>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€_-;\-* #,##0\ _€_-;_-* &quot;-&quot;??\ _€_-;_-@_-"/>
    <numFmt numFmtId="165" formatCode="_-* #,##0.00\ _€_-;\-* #,##0.00\ _€_-;_-* &quot;-&quot;??\ _€_-;_-@_-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FFFFFF"/>
      <name val="Arial"/>
      <family val="2"/>
    </font>
    <font>
      <sz val="10.5"/>
      <color rgb="FF000000"/>
      <name val="Arial"/>
      <family val="2"/>
    </font>
    <font>
      <sz val="10"/>
      <name val="Arial"/>
      <family val="2"/>
    </font>
    <font>
      <b/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440E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 applyFont="1"/>
    <xf numFmtId="0" fontId="3" fillId="0" borderId="0" xfId="1" applyFont="1"/>
    <xf numFmtId="164" fontId="3" fillId="0" borderId="0" xfId="1" applyNumberFormat="1" applyFont="1"/>
    <xf numFmtId="165" fontId="2" fillId="2" borderId="1" xfId="2" applyFont="1" applyFill="1" applyBorder="1"/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164" fontId="4" fillId="3" borderId="3" xfId="1" applyNumberFormat="1" applyFont="1" applyFill="1" applyBorder="1" applyAlignment="1">
      <alignment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164" fontId="6" fillId="0" borderId="4" xfId="2" applyNumberFormat="1" applyFont="1" applyBorder="1"/>
    <xf numFmtId="9" fontId="6" fillId="0" borderId="4" xfId="3" applyFont="1" applyBorder="1" applyAlignment="1">
      <alignment horizontal="center"/>
    </xf>
    <xf numFmtId="0" fontId="3" fillId="0" borderId="6" xfId="1" applyFont="1" applyBorder="1"/>
    <xf numFmtId="165" fontId="7" fillId="0" borderId="6" xfId="2" applyFont="1" applyFill="1" applyBorder="1" applyAlignment="1">
      <alignment vertical="center" wrapText="1"/>
    </xf>
    <xf numFmtId="164" fontId="3" fillId="0" borderId="7" xfId="1" applyNumberFormat="1" applyFont="1" applyBorder="1"/>
    <xf numFmtId="164" fontId="2" fillId="0" borderId="7" xfId="1" applyNumberFormat="1" applyFont="1" applyBorder="1" applyAlignment="1">
      <alignment horizontal="right"/>
    </xf>
    <xf numFmtId="164" fontId="2" fillId="0" borderId="7" xfId="2" applyNumberFormat="1" applyFont="1" applyBorder="1"/>
    <xf numFmtId="164" fontId="3" fillId="0" borderId="0" xfId="1" applyNumberFormat="1" applyFont="1" applyAlignment="1">
      <alignment horizontal="right"/>
    </xf>
    <xf numFmtId="9" fontId="6" fillId="0" borderId="0" xfId="3" applyFont="1"/>
    <xf numFmtId="164" fontId="2" fillId="0" borderId="8" xfId="1" applyNumberFormat="1" applyFont="1" applyBorder="1" applyAlignment="1">
      <alignment horizontal="right"/>
    </xf>
    <xf numFmtId="164" fontId="2" fillId="0" borderId="9" xfId="1" applyNumberFormat="1" applyFont="1" applyBorder="1"/>
    <xf numFmtId="164" fontId="2" fillId="2" borderId="8" xfId="1" applyNumberFormat="1" applyFont="1" applyFill="1" applyBorder="1" applyAlignment="1">
      <alignment horizontal="right"/>
    </xf>
    <xf numFmtId="164" fontId="2" fillId="2" borderId="9" xfId="1" applyNumberFormat="1" applyFont="1" applyFill="1" applyBorder="1"/>
    <xf numFmtId="164" fontId="2" fillId="0" borderId="8" xfId="1" applyNumberFormat="1" applyFont="1" applyBorder="1" applyAlignment="1">
      <alignment horizontal="right" wrapText="1"/>
    </xf>
    <xf numFmtId="164" fontId="6" fillId="0" borderId="4" xfId="2" applyNumberFormat="1" applyFont="1" applyBorder="1" applyProtection="1">
      <protection hidden="1"/>
    </xf>
  </cellXfs>
  <cellStyles count="4">
    <cellStyle name="Migliaia 3" xfId="2"/>
    <cellStyle name="Normale" xfId="0" builtinId="0"/>
    <cellStyle name="Normale 6" xfId="1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25"/>
  <sheetViews>
    <sheetView tabSelected="1" zoomScale="70" zoomScaleNormal="70" workbookViewId="0">
      <selection activeCell="I21" sqref="I21"/>
    </sheetView>
  </sheetViews>
  <sheetFormatPr defaultColWidth="8.88671875" defaultRowHeight="13.8" outlineLevelRow="1" x14ac:dyDescent="0.25"/>
  <cols>
    <col min="1" max="1" width="23.21875" style="2" customWidth="1"/>
    <col min="2" max="2" width="21.6640625" style="2" customWidth="1"/>
    <col min="3" max="4" width="11.109375" style="3" customWidth="1"/>
    <col min="5" max="5" width="21.21875" style="3" customWidth="1"/>
    <col min="6" max="6" width="14.109375" style="3" customWidth="1"/>
    <col min="7" max="7" width="13.5546875" style="3" customWidth="1"/>
    <col min="8" max="8" width="39.88671875" style="2" customWidth="1"/>
    <col min="9" max="9" width="30.88671875" style="2" customWidth="1"/>
    <col min="10" max="11" width="14.109375" style="3" customWidth="1"/>
    <col min="12" max="12" width="29.88671875" style="3" customWidth="1"/>
    <col min="13" max="13" width="14.109375" style="3" customWidth="1"/>
    <col min="14" max="18" width="8.88671875" style="2"/>
    <col min="19" max="19" width="48.5546875" style="2" customWidth="1"/>
    <col min="20" max="20" width="40.44140625" style="2" customWidth="1"/>
    <col min="21" max="16384" width="8.88671875" style="2"/>
  </cols>
  <sheetData>
    <row r="1" spans="1:20" x14ac:dyDescent="0.25">
      <c r="A1" s="1"/>
      <c r="H1" s="3"/>
      <c r="I1" s="3"/>
      <c r="N1" s="3"/>
      <c r="O1" s="3"/>
    </row>
    <row r="2" spans="1:20" ht="14.4" thickBot="1" x14ac:dyDescent="0.3">
      <c r="A2" s="1" t="s">
        <v>0</v>
      </c>
      <c r="H2" s="1" t="s">
        <v>0</v>
      </c>
      <c r="N2" s="3"/>
      <c r="O2" s="3"/>
    </row>
    <row r="3" spans="1:20" ht="14.4" thickBot="1" x14ac:dyDescent="0.3">
      <c r="A3" s="4">
        <v>35000</v>
      </c>
      <c r="H3" s="4">
        <v>28000</v>
      </c>
      <c r="N3" s="3"/>
      <c r="O3" s="3"/>
    </row>
    <row r="4" spans="1:20" x14ac:dyDescent="0.25">
      <c r="N4" s="3"/>
      <c r="O4" s="3"/>
    </row>
    <row r="5" spans="1:20" ht="14.4" thickBot="1" x14ac:dyDescent="0.3">
      <c r="N5" s="3"/>
      <c r="O5" s="3"/>
    </row>
    <row r="6" spans="1:20" ht="31.2" x14ac:dyDescent="0.25">
      <c r="A6" s="5" t="s">
        <v>1</v>
      </c>
      <c r="B6" s="6" t="s">
        <v>2</v>
      </c>
      <c r="C6" s="7" t="s">
        <v>3</v>
      </c>
      <c r="D6" s="7" t="s">
        <v>4</v>
      </c>
      <c r="E6" s="8" t="s">
        <v>5</v>
      </c>
      <c r="F6" s="7" t="s">
        <v>6</v>
      </c>
      <c r="H6" s="5" t="s">
        <v>1</v>
      </c>
      <c r="I6" s="6" t="s">
        <v>2</v>
      </c>
      <c r="J6" s="7" t="s">
        <v>3</v>
      </c>
      <c r="K6" s="7" t="s">
        <v>4</v>
      </c>
      <c r="L6" s="8" t="s">
        <v>5</v>
      </c>
      <c r="M6" s="7" t="s">
        <v>6</v>
      </c>
      <c r="N6" s="3"/>
      <c r="O6" s="3"/>
    </row>
    <row r="7" spans="1:20" ht="30" customHeight="1" outlineLevel="1" x14ac:dyDescent="0.25">
      <c r="A7" s="9" t="s">
        <v>7</v>
      </c>
      <c r="B7" s="10" t="s">
        <v>8</v>
      </c>
      <c r="C7" s="11">
        <v>0</v>
      </c>
      <c r="D7" s="11">
        <v>15000</v>
      </c>
      <c r="E7" s="12">
        <v>0.23</v>
      </c>
      <c r="F7" s="25">
        <f>+IF(A3&gt;D7,D7*E7,A3*E7)</f>
        <v>3450</v>
      </c>
      <c r="H7" s="9" t="s">
        <v>7</v>
      </c>
      <c r="I7" s="10" t="s">
        <v>8</v>
      </c>
      <c r="J7" s="11">
        <v>0</v>
      </c>
      <c r="K7" s="11">
        <v>15000</v>
      </c>
      <c r="L7" s="12">
        <v>0.23</v>
      </c>
      <c r="M7" s="25">
        <f>+IF(H3&gt;K7,K7*L7,H3*L7)</f>
        <v>3450</v>
      </c>
      <c r="N7" s="3"/>
      <c r="O7" s="3"/>
    </row>
    <row r="8" spans="1:20" ht="30" customHeight="1" outlineLevel="1" x14ac:dyDescent="0.25">
      <c r="A8" s="9" t="s">
        <v>9</v>
      </c>
      <c r="B8" s="10" t="s">
        <v>10</v>
      </c>
      <c r="C8" s="11">
        <v>15000</v>
      </c>
      <c r="D8" s="11">
        <v>28000</v>
      </c>
      <c r="E8" s="12">
        <v>0.27</v>
      </c>
      <c r="F8" s="25">
        <f>+IF(A3&gt;D8,(D8-C8)*E8,IF(A3&lt;C8,0,(A3-C8)*E8))</f>
        <v>3510.0000000000005</v>
      </c>
      <c r="H8" s="9" t="s">
        <v>9</v>
      </c>
      <c r="I8" s="10" t="s">
        <v>10</v>
      </c>
      <c r="J8" s="11">
        <v>15000</v>
      </c>
      <c r="K8" s="11">
        <v>28000</v>
      </c>
      <c r="L8" s="12">
        <v>0.27</v>
      </c>
      <c r="M8" s="25">
        <f>+IF(H3&gt;K8,(K8-J8)*L8,IF(H3&lt;J8,0,(H3-J8)*L8))</f>
        <v>3510.0000000000005</v>
      </c>
      <c r="N8" s="3"/>
      <c r="O8" s="3"/>
    </row>
    <row r="9" spans="1:20" ht="30" customHeight="1" outlineLevel="1" x14ac:dyDescent="0.25">
      <c r="A9" s="9" t="s">
        <v>11</v>
      </c>
      <c r="B9" s="10" t="s">
        <v>12</v>
      </c>
      <c r="C9" s="11">
        <v>28000</v>
      </c>
      <c r="D9" s="11">
        <v>55000</v>
      </c>
      <c r="E9" s="12">
        <v>0.38</v>
      </c>
      <c r="F9" s="25">
        <f>+IF(A3&gt;D9,(D9-C9)*E9,IF(A3&lt;C9,0,(A3-C9)*E9))</f>
        <v>2660</v>
      </c>
      <c r="H9" s="9" t="s">
        <v>11</v>
      </c>
      <c r="I9" s="10" t="s">
        <v>12</v>
      </c>
      <c r="J9" s="11">
        <v>28000</v>
      </c>
      <c r="K9" s="11">
        <v>55000</v>
      </c>
      <c r="L9" s="12">
        <v>0.38</v>
      </c>
      <c r="M9" s="25">
        <f>+IF(H3&gt;K9,(K9-J9)*L9,IF(H3&lt;J9,0,(H3-J9)*L9))</f>
        <v>0</v>
      </c>
      <c r="N9" s="3"/>
      <c r="O9" s="3"/>
    </row>
    <row r="10" spans="1:20" ht="30" customHeight="1" outlineLevel="1" x14ac:dyDescent="0.25">
      <c r="A10" s="9" t="s">
        <v>13</v>
      </c>
      <c r="B10" s="10" t="s">
        <v>14</v>
      </c>
      <c r="C10" s="11">
        <v>55000</v>
      </c>
      <c r="D10" s="11">
        <v>75000</v>
      </c>
      <c r="E10" s="12">
        <v>0.41</v>
      </c>
      <c r="F10" s="25">
        <f>+IF(A3&gt;D10,(D10-C10)*E10,IF(A3&lt;C10,0,(A3-C10)*E10))</f>
        <v>0</v>
      </c>
      <c r="H10" s="9" t="s">
        <v>13</v>
      </c>
      <c r="I10" s="10" t="s">
        <v>14</v>
      </c>
      <c r="J10" s="11">
        <v>55000</v>
      </c>
      <c r="K10" s="11">
        <v>75000</v>
      </c>
      <c r="L10" s="12">
        <v>0.41</v>
      </c>
      <c r="M10" s="25">
        <f>+IF(H3&gt;K10,(K10-J10)*L10,IF(H3&lt;J10,0,(H3-J10)*L10))</f>
        <v>0</v>
      </c>
      <c r="N10" s="3"/>
      <c r="O10" s="3"/>
    </row>
    <row r="11" spans="1:20" ht="30" customHeight="1" outlineLevel="1" x14ac:dyDescent="0.25">
      <c r="A11" s="9" t="s">
        <v>15</v>
      </c>
      <c r="B11" s="10" t="s">
        <v>16</v>
      </c>
      <c r="C11" s="11">
        <v>75000</v>
      </c>
      <c r="D11" s="11"/>
      <c r="E11" s="12">
        <v>0.43</v>
      </c>
      <c r="F11" s="25">
        <f>+IF(A3&gt;C11,(A3-C11)+E11,0)</f>
        <v>0</v>
      </c>
      <c r="H11" s="9" t="s">
        <v>15</v>
      </c>
      <c r="I11" s="10" t="s">
        <v>16</v>
      </c>
      <c r="J11" s="11">
        <v>75000</v>
      </c>
      <c r="K11" s="11"/>
      <c r="L11" s="12">
        <v>0.43</v>
      </c>
      <c r="M11" s="25">
        <f>+IF(H3&gt;J11,(H3-J11)+L11,0)</f>
        <v>0</v>
      </c>
      <c r="N11" s="3"/>
      <c r="O11" s="3"/>
    </row>
    <row r="12" spans="1:20" ht="30" customHeight="1" thickBot="1" x14ac:dyDescent="0.3">
      <c r="A12" s="13"/>
      <c r="B12" s="14" t="s">
        <v>17</v>
      </c>
      <c r="C12" s="15"/>
      <c r="D12" s="15"/>
      <c r="E12" s="16" t="s">
        <v>18</v>
      </c>
      <c r="F12" s="17">
        <f>+SUM(F7:F11)</f>
        <v>9620</v>
      </c>
      <c r="H12" s="13"/>
      <c r="I12" s="14" t="s">
        <v>17</v>
      </c>
      <c r="J12" s="15"/>
      <c r="K12" s="15"/>
      <c r="L12" s="16" t="s">
        <v>18</v>
      </c>
      <c r="M12" s="17">
        <f>+SUM(M7:M11)</f>
        <v>6960</v>
      </c>
      <c r="N12" s="3"/>
      <c r="O12" s="3"/>
    </row>
    <row r="13" spans="1:20" x14ac:dyDescent="0.25">
      <c r="A13" s="18" t="s">
        <v>19</v>
      </c>
      <c r="B13" s="19">
        <f>+F12/A3</f>
        <v>0.27485714285714286</v>
      </c>
      <c r="E13" s="2"/>
      <c r="F13" s="2"/>
      <c r="H13" s="18" t="s">
        <v>19</v>
      </c>
      <c r="I13" s="19">
        <f>+M12/H3</f>
        <v>0.24857142857142858</v>
      </c>
      <c r="L13" s="2"/>
      <c r="M13" s="2"/>
      <c r="N13" s="3"/>
      <c r="O13" s="3"/>
    </row>
    <row r="14" spans="1:20" x14ac:dyDescent="0.25">
      <c r="A14" s="18" t="s">
        <v>20</v>
      </c>
      <c r="B14" s="3">
        <v>0</v>
      </c>
      <c r="E14" s="2"/>
      <c r="F14" s="2"/>
      <c r="H14" s="18" t="s">
        <v>20</v>
      </c>
      <c r="I14" s="3">
        <v>0</v>
      </c>
      <c r="L14" s="2"/>
      <c r="M14" s="2"/>
      <c r="N14" s="3"/>
      <c r="O14" s="3"/>
    </row>
    <row r="15" spans="1:20" x14ac:dyDescent="0.25">
      <c r="A15" s="18" t="s">
        <v>21</v>
      </c>
      <c r="B15" s="3">
        <v>0</v>
      </c>
      <c r="E15" s="2"/>
      <c r="F15" s="2"/>
      <c r="H15" s="18" t="s">
        <v>21</v>
      </c>
      <c r="I15" s="3">
        <v>0</v>
      </c>
      <c r="L15" s="2"/>
      <c r="M15" s="2"/>
      <c r="N15" s="3"/>
      <c r="O15" s="3"/>
      <c r="S15"/>
      <c r="T15"/>
    </row>
    <row r="16" spans="1:20" ht="14.4" thickBot="1" x14ac:dyDescent="0.3">
      <c r="A16" s="18" t="s">
        <v>22</v>
      </c>
      <c r="B16" s="3">
        <v>0</v>
      </c>
      <c r="E16" s="2"/>
      <c r="F16" s="2"/>
      <c r="H16" s="18" t="s">
        <v>22</v>
      </c>
      <c r="I16" s="3">
        <v>0</v>
      </c>
      <c r="L16" s="2"/>
      <c r="M16" s="2"/>
      <c r="N16" s="3"/>
      <c r="O16" s="3"/>
      <c r="S16"/>
      <c r="T16"/>
    </row>
    <row r="17" spans="1:15" ht="14.4" thickBot="1" x14ac:dyDescent="0.3">
      <c r="A17" s="20" t="s">
        <v>23</v>
      </c>
      <c r="B17" s="21">
        <f>+F12-B14-B16-B15</f>
        <v>9620</v>
      </c>
      <c r="E17" s="2"/>
      <c r="F17" s="2"/>
      <c r="H17" s="20" t="s">
        <v>23</v>
      </c>
      <c r="I17" s="21">
        <f>+M12-I14-I16-I15</f>
        <v>6960</v>
      </c>
      <c r="L17" s="2"/>
      <c r="M17" s="2"/>
      <c r="N17" s="3"/>
      <c r="O17" s="3"/>
    </row>
    <row r="18" spans="1:15" ht="27" customHeight="1" thickBot="1" x14ac:dyDescent="0.3">
      <c r="A18" s="22" t="s">
        <v>24</v>
      </c>
      <c r="B18" s="23">
        <v>350</v>
      </c>
      <c r="E18" s="2"/>
      <c r="F18" s="2"/>
      <c r="H18" s="22" t="s">
        <v>24</v>
      </c>
      <c r="I18" s="23">
        <v>450</v>
      </c>
      <c r="L18" s="2"/>
      <c r="M18" s="2"/>
      <c r="N18" s="3"/>
      <c r="O18" s="3"/>
    </row>
    <row r="19" spans="1:15" ht="28.2" thickBot="1" x14ac:dyDescent="0.3">
      <c r="A19" s="24" t="s">
        <v>25</v>
      </c>
      <c r="B19" s="21">
        <f>350*12</f>
        <v>4200</v>
      </c>
      <c r="E19" s="2"/>
      <c r="F19" s="2"/>
      <c r="H19" s="24" t="s">
        <v>25</v>
      </c>
      <c r="I19" s="21">
        <f>350*12</f>
        <v>4200</v>
      </c>
      <c r="L19" s="2"/>
      <c r="M19" s="2"/>
      <c r="N19" s="3"/>
      <c r="O19" s="3"/>
    </row>
    <row r="20" spans="1:15" ht="14.4" thickBot="1" x14ac:dyDescent="0.3">
      <c r="A20" s="20" t="s">
        <v>26</v>
      </c>
      <c r="B20" s="21">
        <v>4000</v>
      </c>
      <c r="E20" s="2"/>
      <c r="F20" s="2"/>
      <c r="H20" s="20" t="s">
        <v>26</v>
      </c>
      <c r="I20" s="21">
        <v>4000</v>
      </c>
      <c r="L20" s="2"/>
      <c r="M20" s="2"/>
      <c r="N20" s="3"/>
      <c r="O20" s="3"/>
    </row>
    <row r="21" spans="1:15" ht="14.4" thickBot="1" x14ac:dyDescent="0.3">
      <c r="A21" s="20" t="s">
        <v>27</v>
      </c>
      <c r="B21" s="21">
        <f>+IF(B19&gt;B20,B20,B19)*19%</f>
        <v>760</v>
      </c>
      <c r="E21" s="2"/>
      <c r="F21" s="2"/>
      <c r="H21" s="20" t="s">
        <v>27</v>
      </c>
      <c r="I21" s="21">
        <f>+IF(I19&gt;I20,I20,I19)*19%</f>
        <v>760</v>
      </c>
      <c r="L21" s="2"/>
      <c r="M21" s="2"/>
      <c r="N21" s="3"/>
      <c r="O21" s="3"/>
    </row>
    <row r="22" spans="1:15" x14ac:dyDescent="0.25">
      <c r="A22" s="18" t="s">
        <v>28</v>
      </c>
      <c r="B22" s="3">
        <f>+B21/12</f>
        <v>63.333333333333336</v>
      </c>
      <c r="E22" s="2"/>
      <c r="F22" s="2"/>
      <c r="H22" s="18" t="s">
        <v>28</v>
      </c>
      <c r="I22" s="3">
        <f>+I21/12</f>
        <v>63.333333333333336</v>
      </c>
      <c r="L22" s="2"/>
      <c r="M22" s="2"/>
      <c r="N22" s="3"/>
      <c r="O22" s="3"/>
    </row>
    <row r="23" spans="1:15" x14ac:dyDescent="0.25">
      <c r="A23" s="18" t="s">
        <v>29</v>
      </c>
      <c r="B23" s="3">
        <f>+B18-B22</f>
        <v>286.66666666666669</v>
      </c>
      <c r="E23" s="2"/>
      <c r="F23" s="2"/>
      <c r="H23" s="18" t="s">
        <v>29</v>
      </c>
      <c r="I23" s="3">
        <f>+I18-I22</f>
        <v>386.66666666666669</v>
      </c>
      <c r="L23" s="2"/>
      <c r="M23" s="2"/>
      <c r="N23" s="3"/>
      <c r="O23" s="3"/>
    </row>
    <row r="24" spans="1:15" x14ac:dyDescent="0.25">
      <c r="E24" s="18"/>
      <c r="H24" s="3"/>
      <c r="I24" s="3"/>
      <c r="N24" s="3"/>
      <c r="O24" s="3"/>
    </row>
    <row r="25" spans="1:15" x14ac:dyDescent="0.25">
      <c r="H25" s="3"/>
      <c r="I25" s="3"/>
      <c r="N25" s="3"/>
      <c r="O25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Detrazione Interessi Mutuo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Galano, Andrea</cp:lastModifiedBy>
  <dcterms:created xsi:type="dcterms:W3CDTF">2020-03-03T06:26:53Z</dcterms:created>
  <dcterms:modified xsi:type="dcterms:W3CDTF">2020-03-03T07:01:57Z</dcterms:modified>
</cp:coreProperties>
</file>