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 galano\Desktop\"/>
    </mc:Choice>
  </mc:AlternateContent>
  <workbookProtection workbookAlgorithmName="SHA-512" workbookHashValue="HfMYgQXCHCeNqCR4ucUqtN8DZ4dsXRnl7Puj0KmOnjFMHKhAV6KR5GtRsCqzmSiqCE7SX1ofe0lVX5oZVzLa7A==" workbookSaltValue="pJOI/+hP5neo8RU8L+FoAg==" workbookSpinCount="100000" lockStructure="1"/>
  <bookViews>
    <workbookView xWindow="0" yWindow="0" windowWidth="23040" windowHeight="8244"/>
  </bookViews>
  <sheets>
    <sheet name="calcolo irpe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9" i="1" s="1"/>
  <c r="M29" i="1"/>
  <c r="F29" i="1"/>
  <c r="M28" i="1"/>
  <c r="F28" i="1"/>
  <c r="M27" i="1"/>
  <c r="F27" i="1"/>
  <c r="M26" i="1"/>
  <c r="F26" i="1"/>
  <c r="M25" i="1"/>
  <c r="M30" i="1" s="1"/>
  <c r="F25" i="1"/>
  <c r="F30" i="1" s="1"/>
  <c r="H15" i="1"/>
  <c r="M9" i="1"/>
  <c r="F9" i="1"/>
  <c r="M8" i="1"/>
  <c r="G8" i="1"/>
  <c r="F8" i="1"/>
  <c r="M7" i="1"/>
  <c r="G7" i="1"/>
  <c r="F7" i="1"/>
  <c r="M6" i="1"/>
  <c r="G6" i="1"/>
  <c r="F6" i="1"/>
  <c r="M5" i="1"/>
  <c r="M10" i="1" s="1"/>
  <c r="F5" i="1"/>
  <c r="F10" i="1" l="1"/>
  <c r="F31" i="1"/>
  <c r="F35" i="1"/>
  <c r="M15" i="1"/>
  <c r="M11" i="1"/>
  <c r="M35" i="1"/>
  <c r="M31" i="1"/>
  <c r="F15" i="1"/>
  <c r="F11" i="1"/>
  <c r="F50" i="1"/>
  <c r="F54" i="1"/>
  <c r="M17" i="1" l="1"/>
  <c r="N15" i="1"/>
  <c r="M16" i="1"/>
  <c r="F16" i="1"/>
  <c r="G15" i="1"/>
  <c r="F17" i="1"/>
  <c r="F37" i="1"/>
  <c r="G35" i="1"/>
  <c r="F36" i="1"/>
  <c r="F56" i="1"/>
  <c r="F55" i="1"/>
  <c r="G54" i="1"/>
  <c r="M36" i="1"/>
  <c r="M37" i="1"/>
  <c r="N35" i="1"/>
</calcChain>
</file>

<file path=xl/sharedStrings.xml><?xml version="1.0" encoding="utf-8"?>
<sst xmlns="http://schemas.openxmlformats.org/spreadsheetml/2006/main" count="131" uniqueCount="28">
  <si>
    <t>Reddito imponibile</t>
  </si>
  <si>
    <t>Scaglio di reddito Irpef</t>
  </si>
  <si>
    <t>Imposta da pagare Irpef</t>
  </si>
  <si>
    <t>Limite Minimo</t>
  </si>
  <si>
    <t>Limite Massimo</t>
  </si>
  <si>
    <t>Aliquota Irpef (%)</t>
  </si>
  <si>
    <t>Imposte calcolate</t>
  </si>
  <si>
    <t xml:space="preserve">fino a euro 15.000,00 </t>
  </si>
  <si>
    <t xml:space="preserve">23% sull’intero importo </t>
  </si>
  <si>
    <t xml:space="preserve">oltre euro 15.000,00 e fino a euro 28.000,00 </t>
  </si>
  <si>
    <t xml:space="preserve">3.450,00 + 27% parte eccedente 15.000,00 </t>
  </si>
  <si>
    <t xml:space="preserve">oltre euro 28.000,00 e fino a euro 55.000,00 </t>
  </si>
  <si>
    <t xml:space="preserve">6.960,00 + 38% parte eccedente 28.000,00 </t>
  </si>
  <si>
    <t xml:space="preserve">oltre euro 55.000,00 e fino a euro 75.000,00 </t>
  </si>
  <si>
    <t xml:space="preserve">17.220,00 + 41% parte eccedente 55.000,00 </t>
  </si>
  <si>
    <t xml:space="preserve">oltre a euro 75.000,00 </t>
  </si>
  <si>
    <t xml:space="preserve">25.420,00 + 43% parte eccedente 75.000,00 </t>
  </si>
  <si>
    <t>Totale Imposte Lorde</t>
  </si>
  <si>
    <t>Totale imposte Lorda</t>
  </si>
  <si>
    <t>Aliquota effettiva</t>
  </si>
  <si>
    <t>Detrazioni di imposta</t>
  </si>
  <si>
    <t>Ritenute subite</t>
  </si>
  <si>
    <t>Acconti versati</t>
  </si>
  <si>
    <t>Imposta Netta</t>
  </si>
  <si>
    <t>Da versare a Giugno</t>
  </si>
  <si>
    <t>Da versare Novembre</t>
  </si>
  <si>
    <t>Conguaglio Irpef + (-)</t>
  </si>
  <si>
    <t xml:space="preserve">Ritenute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</si>
</sst>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€_-;\-* #,##0\ _€_-;_-* &quot;-&quot;??\ _€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sz val="10.5"/>
      <color rgb="FF000000"/>
      <name val="Arial"/>
      <family val="2"/>
    </font>
    <font>
      <sz val="1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440E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6" fillId="0" borderId="4" xfId="3" applyNumberFormat="1" applyFont="1" applyBorder="1" applyProtection="1">
      <protection hidden="1"/>
    </xf>
    <xf numFmtId="0" fontId="2" fillId="0" borderId="0" xfId="2" applyFont="1" applyProtection="1">
      <protection locked="0"/>
    </xf>
    <xf numFmtId="0" fontId="3" fillId="0" borderId="0" xfId="2" applyFont="1" applyProtection="1">
      <protection locked="0"/>
    </xf>
    <xf numFmtId="164" fontId="3" fillId="0" borderId="0" xfId="2" applyNumberFormat="1" applyFont="1" applyProtection="1">
      <protection locked="0"/>
    </xf>
    <xf numFmtId="164" fontId="2" fillId="0" borderId="0" xfId="2" applyNumberFormat="1" applyFont="1" applyProtection="1">
      <protection locked="0"/>
    </xf>
    <xf numFmtId="165" fontId="2" fillId="2" borderId="1" xfId="3" applyFont="1" applyFill="1" applyBorder="1" applyProtection="1">
      <protection locked="0"/>
    </xf>
    <xf numFmtId="164" fontId="2" fillId="2" borderId="1" xfId="3" applyNumberFormat="1" applyFont="1" applyFill="1" applyBorder="1" applyProtection="1">
      <protection locked="0"/>
    </xf>
    <xf numFmtId="0" fontId="4" fillId="3" borderId="2" xfId="2" applyFont="1" applyFill="1" applyBorder="1" applyAlignment="1" applyProtection="1">
      <alignment vertical="center" wrapText="1"/>
      <protection locked="0"/>
    </xf>
    <xf numFmtId="0" fontId="4" fillId="3" borderId="3" xfId="2" applyFont="1" applyFill="1" applyBorder="1" applyAlignment="1" applyProtection="1">
      <alignment vertical="center" wrapText="1"/>
      <protection locked="0"/>
    </xf>
    <xf numFmtId="164" fontId="4" fillId="3" borderId="3" xfId="2" applyNumberFormat="1" applyFont="1" applyFill="1" applyBorder="1" applyAlignment="1" applyProtection="1">
      <alignment vertical="center" wrapText="1"/>
      <protection locked="0"/>
    </xf>
    <xf numFmtId="164" fontId="4" fillId="3" borderId="3" xfId="2" applyNumberFormat="1" applyFont="1" applyFill="1" applyBorder="1" applyAlignment="1" applyProtection="1">
      <alignment horizontal="center" vertical="center" wrapText="1"/>
      <protection locked="0"/>
    </xf>
    <xf numFmtId="164" fontId="4" fillId="3" borderId="2" xfId="2" applyNumberFormat="1" applyFont="1" applyFill="1" applyBorder="1" applyAlignment="1" applyProtection="1">
      <alignment vertical="center" wrapText="1"/>
      <protection locked="0"/>
    </xf>
    <xf numFmtId="0" fontId="5" fillId="0" borderId="4" xfId="2" applyFont="1" applyBorder="1" applyAlignment="1" applyProtection="1">
      <alignment vertical="center" wrapText="1"/>
      <protection locked="0"/>
    </xf>
    <xf numFmtId="0" fontId="5" fillId="0" borderId="5" xfId="2" applyFont="1" applyBorder="1" applyAlignment="1" applyProtection="1">
      <alignment vertical="center" wrapText="1"/>
      <protection locked="0"/>
    </xf>
    <xf numFmtId="164" fontId="5" fillId="0" borderId="4" xfId="2" applyNumberFormat="1" applyFont="1" applyBorder="1" applyAlignment="1" applyProtection="1">
      <alignment vertical="center" wrapText="1"/>
      <protection locked="0"/>
    </xf>
    <xf numFmtId="164" fontId="5" fillId="0" borderId="5" xfId="2" applyNumberFormat="1" applyFont="1" applyBorder="1" applyAlignment="1" applyProtection="1">
      <alignment vertical="center" wrapText="1"/>
      <protection locked="0"/>
    </xf>
    <xf numFmtId="0" fontId="3" fillId="0" borderId="6" xfId="2" applyFont="1" applyBorder="1" applyProtection="1">
      <protection locked="0"/>
    </xf>
    <xf numFmtId="165" fontId="7" fillId="0" borderId="6" xfId="3" applyFont="1" applyFill="1" applyBorder="1" applyAlignment="1" applyProtection="1">
      <alignment vertical="center" wrapText="1"/>
      <protection locked="0"/>
    </xf>
    <xf numFmtId="164" fontId="3" fillId="0" borderId="7" xfId="2" applyNumberFormat="1" applyFont="1" applyBorder="1" applyProtection="1">
      <protection locked="0"/>
    </xf>
    <xf numFmtId="164" fontId="2" fillId="0" borderId="7" xfId="2" applyNumberFormat="1" applyFont="1" applyBorder="1" applyAlignment="1" applyProtection="1">
      <alignment horizontal="right"/>
      <protection locked="0"/>
    </xf>
    <xf numFmtId="164" fontId="2" fillId="0" borderId="7" xfId="3" applyNumberFormat="1" applyFont="1" applyBorder="1" applyProtection="1">
      <protection locked="0"/>
    </xf>
    <xf numFmtId="164" fontId="3" fillId="0" borderId="6" xfId="2" applyNumberFormat="1" applyFont="1" applyBorder="1" applyProtection="1">
      <protection locked="0"/>
    </xf>
    <xf numFmtId="164" fontId="7" fillId="0" borderId="6" xfId="3" applyNumberFormat="1" applyFont="1" applyFill="1" applyBorder="1" applyAlignment="1" applyProtection="1">
      <alignment vertical="center" wrapText="1"/>
      <protection locked="0"/>
    </xf>
    <xf numFmtId="164" fontId="3" fillId="0" borderId="0" xfId="2" applyNumberFormat="1" applyFont="1" applyAlignment="1" applyProtection="1">
      <alignment horizontal="right"/>
      <protection locked="0"/>
    </xf>
    <xf numFmtId="9" fontId="6" fillId="0" borderId="0" xfId="4" applyFont="1" applyProtection="1">
      <protection locked="0"/>
    </xf>
    <xf numFmtId="164" fontId="2" fillId="0" borderId="8" xfId="2" applyNumberFormat="1" applyFont="1" applyBorder="1" applyAlignment="1" applyProtection="1">
      <alignment horizontal="right"/>
      <protection locked="0"/>
    </xf>
    <xf numFmtId="164" fontId="2" fillId="0" borderId="9" xfId="2" applyNumberFormat="1" applyFont="1" applyBorder="1" applyProtection="1">
      <protection locked="0"/>
    </xf>
    <xf numFmtId="9" fontId="3" fillId="0" borderId="0" xfId="1" applyFont="1" applyProtection="1">
      <protection locked="0"/>
    </xf>
    <xf numFmtId="164" fontId="6" fillId="0" borderId="0" xfId="3" applyNumberFormat="1" applyFont="1" applyProtection="1">
      <protection locked="0"/>
    </xf>
    <xf numFmtId="4" fontId="6" fillId="0" borderId="4" xfId="3" applyNumberFormat="1" applyFont="1" applyBorder="1" applyProtection="1">
      <protection hidden="1"/>
    </xf>
    <xf numFmtId="9" fontId="6" fillId="0" borderId="4" xfId="4" applyFont="1" applyBorder="1" applyAlignment="1" applyProtection="1">
      <alignment horizontal="center"/>
      <protection hidden="1"/>
    </xf>
  </cellXfs>
  <cellStyles count="5">
    <cellStyle name="Migliaia 3" xfId="3"/>
    <cellStyle name="Normale" xfId="0" builtinId="0"/>
    <cellStyle name="Normale 6" xfId="2"/>
    <cellStyle name="Percentuale" xfId="1" builtinId="5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56"/>
  <sheetViews>
    <sheetView tabSelected="1" zoomScale="70" zoomScaleNormal="70" workbookViewId="0">
      <selection activeCell="I6" sqref="I6"/>
    </sheetView>
  </sheetViews>
  <sheetFormatPr defaultColWidth="8.88671875" defaultRowHeight="13.8" x14ac:dyDescent="0.25"/>
  <cols>
    <col min="1" max="1" width="20.88671875" style="3" customWidth="1"/>
    <col min="2" max="2" width="13.5546875" style="3" customWidth="1"/>
    <col min="3" max="4" width="14.109375" style="4" customWidth="1"/>
    <col min="5" max="5" width="18.6640625" style="4" customWidth="1"/>
    <col min="6" max="6" width="14.109375" style="4" customWidth="1"/>
    <col min="7" max="13" width="13.5546875" style="4" customWidth="1"/>
    <col min="14" max="16384" width="8.88671875" style="3"/>
  </cols>
  <sheetData>
    <row r="1" spans="1:14" ht="14.4" thickBot="1" x14ac:dyDescent="0.3">
      <c r="A1" s="2" t="s">
        <v>0</v>
      </c>
      <c r="H1" s="5" t="s">
        <v>0</v>
      </c>
    </row>
    <row r="2" spans="1:14" ht="14.4" thickBot="1" x14ac:dyDescent="0.3">
      <c r="A2" s="6">
        <v>95000</v>
      </c>
      <c r="H2" s="7">
        <v>24000</v>
      </c>
    </row>
    <row r="3" spans="1:14" ht="14.4" thickBot="1" x14ac:dyDescent="0.3"/>
    <row r="4" spans="1:14" ht="46.8" x14ac:dyDescent="0.25">
      <c r="A4" s="8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10" t="s">
        <v>6</v>
      </c>
      <c r="H4" s="12" t="s">
        <v>1</v>
      </c>
      <c r="I4" s="10" t="s">
        <v>2</v>
      </c>
      <c r="J4" s="10" t="s">
        <v>3</v>
      </c>
      <c r="K4" s="10" t="s">
        <v>4</v>
      </c>
      <c r="L4" s="11" t="s">
        <v>5</v>
      </c>
      <c r="M4" s="10" t="s">
        <v>6</v>
      </c>
    </row>
    <row r="5" spans="1:14" ht="41.4" x14ac:dyDescent="0.25">
      <c r="A5" s="13" t="s">
        <v>7</v>
      </c>
      <c r="B5" s="14" t="s">
        <v>8</v>
      </c>
      <c r="C5" s="1">
        <v>0</v>
      </c>
      <c r="D5" s="1">
        <v>15000</v>
      </c>
      <c r="E5" s="31">
        <v>0.23</v>
      </c>
      <c r="F5" s="1">
        <f>+IF(A2&gt;D5,D5*E5,A2*E5)</f>
        <v>3450</v>
      </c>
      <c r="H5" s="15" t="s">
        <v>7</v>
      </c>
      <c r="I5" s="16" t="s">
        <v>8</v>
      </c>
      <c r="J5" s="1">
        <v>0</v>
      </c>
      <c r="K5" s="1">
        <v>15000</v>
      </c>
      <c r="L5" s="31">
        <v>0.23</v>
      </c>
      <c r="M5" s="1">
        <f>+IF(H2&gt;K5,K5*L5,H2*L5)</f>
        <v>3450</v>
      </c>
    </row>
    <row r="6" spans="1:14" ht="55.2" x14ac:dyDescent="0.25">
      <c r="A6" s="13" t="s">
        <v>9</v>
      </c>
      <c r="B6" s="14" t="s">
        <v>10</v>
      </c>
      <c r="C6" s="1">
        <v>15000</v>
      </c>
      <c r="D6" s="1">
        <v>28000</v>
      </c>
      <c r="E6" s="31">
        <v>0.27</v>
      </c>
      <c r="F6" s="1">
        <f>+IF(A2&gt;D6,(D6-C6)*E6,IF(A2&lt;C6,0,(A2-C6)*E6))</f>
        <v>3510.0000000000005</v>
      </c>
      <c r="G6" s="4">
        <f>+(D6-C6)*E6</f>
        <v>3510.0000000000005</v>
      </c>
      <c r="H6" s="15" t="s">
        <v>9</v>
      </c>
      <c r="I6" s="16" t="s">
        <v>10</v>
      </c>
      <c r="J6" s="1">
        <v>15000</v>
      </c>
      <c r="K6" s="1">
        <v>28000</v>
      </c>
      <c r="L6" s="31">
        <v>0.27</v>
      </c>
      <c r="M6" s="30">
        <f>+IF(H2&gt;K6,(K6-J6)*L6,IF(H2&lt;J6,0,(H2-J6)*L6))</f>
        <v>2430</v>
      </c>
    </row>
    <row r="7" spans="1:14" ht="55.2" x14ac:dyDescent="0.25">
      <c r="A7" s="13" t="s">
        <v>11</v>
      </c>
      <c r="B7" s="14" t="s">
        <v>12</v>
      </c>
      <c r="C7" s="1">
        <v>28000</v>
      </c>
      <c r="D7" s="1">
        <v>55000</v>
      </c>
      <c r="E7" s="31">
        <v>0.38</v>
      </c>
      <c r="F7" s="1">
        <f>+IF(A2&gt;D7,(D7-C7)*E7,IF(A2&lt;C7,0,(A2-C7)*E7))</f>
        <v>10260</v>
      </c>
      <c r="G7" s="4">
        <f>+(D7-C7)*E7</f>
        <v>10260</v>
      </c>
      <c r="H7" s="15" t="s">
        <v>11</v>
      </c>
      <c r="I7" s="16" t="s">
        <v>12</v>
      </c>
      <c r="J7" s="1">
        <v>28000</v>
      </c>
      <c r="K7" s="1">
        <v>55000</v>
      </c>
      <c r="L7" s="31">
        <v>0.38</v>
      </c>
      <c r="M7" s="1">
        <f>+IF(H2&gt;K7,(K7-J7)*L7,IF(H2&lt;J7,0,(H2-J7)*L7))</f>
        <v>0</v>
      </c>
    </row>
    <row r="8" spans="1:14" ht="55.2" x14ac:dyDescent="0.25">
      <c r="A8" s="13" t="s">
        <v>13</v>
      </c>
      <c r="B8" s="14" t="s">
        <v>14</v>
      </c>
      <c r="C8" s="1">
        <v>55000</v>
      </c>
      <c r="D8" s="1">
        <v>75000</v>
      </c>
      <c r="E8" s="31">
        <v>0.41</v>
      </c>
      <c r="F8" s="1">
        <f>+IF(A2&gt;D8,(D8-C8)*E8,IF(A2&lt;C8,0,(A2-C8)*E8))</f>
        <v>8200</v>
      </c>
      <c r="G8" s="4">
        <f>+(D8-C8)*E8</f>
        <v>8200</v>
      </c>
      <c r="H8" s="15" t="s">
        <v>13</v>
      </c>
      <c r="I8" s="16" t="s">
        <v>14</v>
      </c>
      <c r="J8" s="1">
        <v>55000</v>
      </c>
      <c r="K8" s="1">
        <v>75000</v>
      </c>
      <c r="L8" s="31">
        <v>0.41</v>
      </c>
      <c r="M8" s="1">
        <f>+IF(H2&gt;K8,(K8-J8)*L8,IF(H2&lt;J8,0,(H2-J8)*L8))</f>
        <v>0</v>
      </c>
    </row>
    <row r="9" spans="1:14" ht="55.2" x14ac:dyDescent="0.25">
      <c r="A9" s="13" t="s">
        <v>15</v>
      </c>
      <c r="B9" s="14" t="s">
        <v>16</v>
      </c>
      <c r="C9" s="1">
        <v>75000</v>
      </c>
      <c r="D9" s="1"/>
      <c r="E9" s="31">
        <v>0.43</v>
      </c>
      <c r="F9" s="1">
        <f>+IF(A2&gt;C9,(A2-C9)*E9,0)</f>
        <v>8600</v>
      </c>
      <c r="H9" s="15" t="s">
        <v>15</v>
      </c>
      <c r="I9" s="16" t="s">
        <v>16</v>
      </c>
      <c r="J9" s="1">
        <v>75000</v>
      </c>
      <c r="K9" s="1"/>
      <c r="L9" s="31">
        <v>0.43</v>
      </c>
      <c r="M9" s="1">
        <f>+IF(H2&gt;J9,(H2-J9)*L9,0)</f>
        <v>0</v>
      </c>
    </row>
    <row r="10" spans="1:14" ht="42" thickBot="1" x14ac:dyDescent="0.3">
      <c r="A10" s="17"/>
      <c r="B10" s="18" t="s">
        <v>17</v>
      </c>
      <c r="C10" s="19"/>
      <c r="D10" s="19"/>
      <c r="E10" s="20" t="s">
        <v>18</v>
      </c>
      <c r="F10" s="21">
        <f>+SUM(F5:F9)</f>
        <v>34020</v>
      </c>
      <c r="H10" s="22"/>
      <c r="I10" s="23" t="s">
        <v>17</v>
      </c>
      <c r="J10" s="19"/>
      <c r="K10" s="19"/>
      <c r="L10" s="20" t="s">
        <v>18</v>
      </c>
      <c r="M10" s="21">
        <f>+SUM(M5:M9)</f>
        <v>5880</v>
      </c>
    </row>
    <row r="11" spans="1:14" x14ac:dyDescent="0.25">
      <c r="E11" s="24" t="s">
        <v>19</v>
      </c>
      <c r="F11" s="25">
        <f>+F10/A2</f>
        <v>0.35810526315789476</v>
      </c>
      <c r="L11" s="24" t="s">
        <v>19</v>
      </c>
      <c r="M11" s="25">
        <f>+M10/H2</f>
        <v>0.245</v>
      </c>
    </row>
    <row r="12" spans="1:14" x14ac:dyDescent="0.25">
      <c r="E12" s="24" t="s">
        <v>20</v>
      </c>
      <c r="L12" s="24" t="s">
        <v>20</v>
      </c>
    </row>
    <row r="13" spans="1:14" x14ac:dyDescent="0.25">
      <c r="E13" s="24" t="s">
        <v>21</v>
      </c>
      <c r="L13" s="24" t="s">
        <v>21</v>
      </c>
    </row>
    <row r="14" spans="1:14" ht="14.4" thickBot="1" x14ac:dyDescent="0.3">
      <c r="E14" s="24" t="s">
        <v>22</v>
      </c>
      <c r="H14" s="4">
        <v>34020</v>
      </c>
      <c r="L14" s="24" t="s">
        <v>22</v>
      </c>
    </row>
    <row r="15" spans="1:14" ht="14.4" thickBot="1" x14ac:dyDescent="0.3">
      <c r="E15" s="26" t="s">
        <v>23</v>
      </c>
      <c r="F15" s="27">
        <f>+F10-F12-F14-F13</f>
        <v>34020</v>
      </c>
      <c r="G15" s="25">
        <f>+F15/A2</f>
        <v>0.35810526315789476</v>
      </c>
      <c r="H15" s="28">
        <f>+H14/A2</f>
        <v>0.35810526315789476</v>
      </c>
      <c r="L15" s="26" t="s">
        <v>23</v>
      </c>
      <c r="M15" s="27">
        <f>+M10-M12-M14-M13</f>
        <v>5880</v>
      </c>
      <c r="N15" s="25">
        <f>+M15/H2</f>
        <v>0.245</v>
      </c>
    </row>
    <row r="16" spans="1:14" x14ac:dyDescent="0.25">
      <c r="E16" s="24" t="s">
        <v>24</v>
      </c>
      <c r="F16" s="29">
        <f>+F15*40%</f>
        <v>13608</v>
      </c>
      <c r="L16" s="24" t="s">
        <v>24</v>
      </c>
      <c r="M16" s="29">
        <f>+M15*40%</f>
        <v>2352</v>
      </c>
    </row>
    <row r="17" spans="1:13" x14ac:dyDescent="0.25">
      <c r="E17" s="24" t="s">
        <v>25</v>
      </c>
      <c r="F17" s="29">
        <f>+F15*60%</f>
        <v>20412</v>
      </c>
      <c r="L17" s="24" t="s">
        <v>25</v>
      </c>
      <c r="M17" s="29">
        <f>+M15*60%</f>
        <v>3528</v>
      </c>
    </row>
    <row r="18" spans="1:13" x14ac:dyDescent="0.25">
      <c r="E18" s="4" t="s">
        <v>26</v>
      </c>
    </row>
    <row r="21" spans="1:13" ht="14.4" thickBot="1" x14ac:dyDescent="0.3">
      <c r="A21" s="2" t="s">
        <v>0</v>
      </c>
      <c r="H21" s="2" t="s">
        <v>0</v>
      </c>
      <c r="I21" s="3"/>
    </row>
    <row r="22" spans="1:13" ht="14.4" thickBot="1" x14ac:dyDescent="0.3">
      <c r="A22" s="6">
        <v>40000</v>
      </c>
      <c r="H22" s="6">
        <v>60000</v>
      </c>
      <c r="I22" s="3"/>
    </row>
    <row r="23" spans="1:13" ht="14.4" thickBot="1" x14ac:dyDescent="0.3">
      <c r="H23" s="3"/>
      <c r="I23" s="3"/>
    </row>
    <row r="24" spans="1:13" ht="46.8" x14ac:dyDescent="0.25">
      <c r="A24" s="8" t="s">
        <v>1</v>
      </c>
      <c r="B24" s="9" t="s">
        <v>2</v>
      </c>
      <c r="C24" s="10" t="s">
        <v>3</v>
      </c>
      <c r="D24" s="10" t="s">
        <v>4</v>
      </c>
      <c r="E24" s="11" t="s">
        <v>5</v>
      </c>
      <c r="F24" s="10" t="s">
        <v>6</v>
      </c>
      <c r="H24" s="8" t="s">
        <v>1</v>
      </c>
      <c r="I24" s="9" t="s">
        <v>2</v>
      </c>
      <c r="J24" s="10" t="s">
        <v>3</v>
      </c>
      <c r="K24" s="10" t="s">
        <v>4</v>
      </c>
      <c r="L24" s="11" t="s">
        <v>5</v>
      </c>
      <c r="M24" s="10" t="s">
        <v>6</v>
      </c>
    </row>
    <row r="25" spans="1:13" ht="41.4" x14ac:dyDescent="0.25">
      <c r="A25" s="13" t="s">
        <v>7</v>
      </c>
      <c r="B25" s="14" t="s">
        <v>8</v>
      </c>
      <c r="C25" s="1">
        <v>0</v>
      </c>
      <c r="D25" s="1">
        <v>15000</v>
      </c>
      <c r="E25" s="31">
        <v>0.23</v>
      </c>
      <c r="F25" s="1">
        <f>+IF(A22&gt;D25,D25*E25,A22*E25)</f>
        <v>3450</v>
      </c>
      <c r="H25" s="13" t="s">
        <v>7</v>
      </c>
      <c r="I25" s="14" t="s">
        <v>8</v>
      </c>
      <c r="J25" s="1">
        <v>0</v>
      </c>
      <c r="K25" s="1">
        <v>15000</v>
      </c>
      <c r="L25" s="31">
        <v>0.23</v>
      </c>
      <c r="M25" s="1">
        <f>+IF(H22&gt;K25,K25*L25,H22*L25)</f>
        <v>3450</v>
      </c>
    </row>
    <row r="26" spans="1:13" ht="55.2" x14ac:dyDescent="0.25">
      <c r="A26" s="13" t="s">
        <v>9</v>
      </c>
      <c r="B26" s="14" t="s">
        <v>10</v>
      </c>
      <c r="C26" s="1">
        <v>15000</v>
      </c>
      <c r="D26" s="1">
        <v>28000</v>
      </c>
      <c r="E26" s="31">
        <v>0.27</v>
      </c>
      <c r="F26" s="1">
        <f>+IF(A22&gt;D26,(D26-C26)*E26,IF(A22&lt;C26,0,(A22-C26)*E26))</f>
        <v>3510.0000000000005</v>
      </c>
      <c r="H26" s="13" t="s">
        <v>9</v>
      </c>
      <c r="I26" s="14" t="s">
        <v>10</v>
      </c>
      <c r="J26" s="1">
        <v>15000</v>
      </c>
      <c r="K26" s="1">
        <v>28000</v>
      </c>
      <c r="L26" s="31">
        <v>0.27</v>
      </c>
      <c r="M26" s="1">
        <f>+IF(H22&gt;K26,(K26-J26)*L26,IF(H22&lt;J26,0,(H22-J26)*L26))</f>
        <v>3510.0000000000005</v>
      </c>
    </row>
    <row r="27" spans="1:13" ht="55.2" x14ac:dyDescent="0.25">
      <c r="A27" s="13" t="s">
        <v>11</v>
      </c>
      <c r="B27" s="14" t="s">
        <v>12</v>
      </c>
      <c r="C27" s="1">
        <v>28000</v>
      </c>
      <c r="D27" s="1">
        <v>55000</v>
      </c>
      <c r="E27" s="31">
        <v>0.38</v>
      </c>
      <c r="F27" s="1">
        <f>+IF(A22&gt;D27,(D27-C27)*E27,IF(A22&lt;C27,0,(A22-C27)*E27))</f>
        <v>4560</v>
      </c>
      <c r="H27" s="13" t="s">
        <v>11</v>
      </c>
      <c r="I27" s="14" t="s">
        <v>12</v>
      </c>
      <c r="J27" s="1">
        <v>28000</v>
      </c>
      <c r="K27" s="1">
        <v>55000</v>
      </c>
      <c r="L27" s="31">
        <v>0.38</v>
      </c>
      <c r="M27" s="1">
        <f>+IF(H22&gt;K27,(K27-J27)*L27,IF(H22&lt;J27,0,(H22-J27)*L27))</f>
        <v>10260</v>
      </c>
    </row>
    <row r="28" spans="1:13" ht="55.2" x14ac:dyDescent="0.25">
      <c r="A28" s="13" t="s">
        <v>13</v>
      </c>
      <c r="B28" s="14" t="s">
        <v>14</v>
      </c>
      <c r="C28" s="1">
        <v>55000</v>
      </c>
      <c r="D28" s="1">
        <v>75000</v>
      </c>
      <c r="E28" s="31">
        <v>0.41</v>
      </c>
      <c r="F28" s="1">
        <f>+IF(A22&gt;D28,(D28-C28)*E28,IF(A22&lt;C28,0,(A22-C28)*E28))</f>
        <v>0</v>
      </c>
      <c r="H28" s="13" t="s">
        <v>13</v>
      </c>
      <c r="I28" s="14" t="s">
        <v>14</v>
      </c>
      <c r="J28" s="1">
        <v>55000</v>
      </c>
      <c r="K28" s="1">
        <v>75000</v>
      </c>
      <c r="L28" s="31">
        <v>0.41</v>
      </c>
      <c r="M28" s="1">
        <f>+IF(H22&gt;K28,(K28-J28)*L28,IF(H22&lt;J28,0,(H22-J28)*L28))</f>
        <v>2050</v>
      </c>
    </row>
    <row r="29" spans="1:13" ht="55.2" x14ac:dyDescent="0.25">
      <c r="A29" s="13" t="s">
        <v>15</v>
      </c>
      <c r="B29" s="14" t="s">
        <v>16</v>
      </c>
      <c r="C29" s="1">
        <v>75000</v>
      </c>
      <c r="D29" s="1"/>
      <c r="E29" s="31">
        <v>0.43</v>
      </c>
      <c r="F29" s="1">
        <f>+IF(A22&gt;C29,(A22-C29)*E29,0)</f>
        <v>0</v>
      </c>
      <c r="H29" s="13" t="s">
        <v>15</v>
      </c>
      <c r="I29" s="14" t="s">
        <v>16</v>
      </c>
      <c r="J29" s="1">
        <v>75000</v>
      </c>
      <c r="K29" s="1"/>
      <c r="L29" s="31">
        <v>0.43</v>
      </c>
      <c r="M29" s="1">
        <f>+IF(H22&gt;J29,(H22-J29)*L29,0)</f>
        <v>0</v>
      </c>
    </row>
    <row r="30" spans="1:13" ht="42" thickBot="1" x14ac:dyDescent="0.3">
      <c r="A30" s="17"/>
      <c r="B30" s="18" t="s">
        <v>17</v>
      </c>
      <c r="C30" s="19"/>
      <c r="D30" s="19"/>
      <c r="E30" s="20" t="s">
        <v>18</v>
      </c>
      <c r="F30" s="21">
        <f>+SUM(F25:F29)</f>
        <v>11520</v>
      </c>
      <c r="H30" s="17"/>
      <c r="I30" s="18" t="s">
        <v>17</v>
      </c>
      <c r="J30" s="19"/>
      <c r="K30" s="19"/>
      <c r="L30" s="20" t="s">
        <v>18</v>
      </c>
      <c r="M30" s="21">
        <f>+SUM(M25:M29)</f>
        <v>19270</v>
      </c>
    </row>
    <row r="31" spans="1:13" x14ac:dyDescent="0.25">
      <c r="E31" s="24" t="s">
        <v>19</v>
      </c>
      <c r="F31" s="25">
        <f>+F30/A22</f>
        <v>0.28799999999999998</v>
      </c>
      <c r="H31" s="3"/>
      <c r="I31" s="3"/>
      <c r="L31" s="24" t="s">
        <v>19</v>
      </c>
      <c r="M31" s="25">
        <f>+M30/H22</f>
        <v>0.32116666666666666</v>
      </c>
    </row>
    <row r="32" spans="1:13" x14ac:dyDescent="0.25">
      <c r="E32" s="24" t="s">
        <v>20</v>
      </c>
      <c r="H32" s="3"/>
      <c r="I32" s="3"/>
      <c r="L32" s="24" t="s">
        <v>20</v>
      </c>
    </row>
    <row r="33" spans="1:14" x14ac:dyDescent="0.25">
      <c r="E33" s="24" t="s">
        <v>21</v>
      </c>
      <c r="H33" s="3"/>
      <c r="I33" s="3"/>
      <c r="L33" s="24" t="s">
        <v>21</v>
      </c>
    </row>
    <row r="34" spans="1:14" ht="14.4" thickBot="1" x14ac:dyDescent="0.3">
      <c r="E34" s="24" t="s">
        <v>22</v>
      </c>
      <c r="H34" s="3"/>
      <c r="I34" s="3"/>
      <c r="L34" s="24" t="s">
        <v>22</v>
      </c>
    </row>
    <row r="35" spans="1:14" ht="14.4" thickBot="1" x14ac:dyDescent="0.3">
      <c r="E35" s="26" t="s">
        <v>23</v>
      </c>
      <c r="F35" s="27">
        <f>+F30-F32-F34-F33</f>
        <v>11520</v>
      </c>
      <c r="G35" s="25">
        <f>+F35/A22</f>
        <v>0.28799999999999998</v>
      </c>
      <c r="H35" s="3"/>
      <c r="I35" s="3"/>
      <c r="L35" s="26" t="s">
        <v>23</v>
      </c>
      <c r="M35" s="27">
        <f>+M30-M32-M34-M33</f>
        <v>19270</v>
      </c>
      <c r="N35" s="25">
        <f>+M35/H22</f>
        <v>0.32116666666666666</v>
      </c>
    </row>
    <row r="36" spans="1:14" x14ac:dyDescent="0.25">
      <c r="E36" s="24" t="s">
        <v>24</v>
      </c>
      <c r="F36" s="29">
        <f>+F35*40%</f>
        <v>4608</v>
      </c>
      <c r="H36" s="3"/>
      <c r="I36" s="3"/>
      <c r="L36" s="24" t="s">
        <v>24</v>
      </c>
      <c r="M36" s="29">
        <f>+M35*40%</f>
        <v>7708</v>
      </c>
    </row>
    <row r="37" spans="1:14" x14ac:dyDescent="0.25">
      <c r="E37" s="24" t="s">
        <v>25</v>
      </c>
      <c r="F37" s="29">
        <f>+F35*60%</f>
        <v>6912</v>
      </c>
      <c r="H37" s="3"/>
      <c r="I37" s="3"/>
      <c r="L37" s="24" t="s">
        <v>25</v>
      </c>
      <c r="M37" s="29">
        <f>+M35*60%</f>
        <v>11562</v>
      </c>
    </row>
    <row r="40" spans="1:14" ht="14.4" thickBot="1" x14ac:dyDescent="0.3">
      <c r="A40" s="2" t="s">
        <v>0</v>
      </c>
    </row>
    <row r="41" spans="1:14" ht="14.4" thickBot="1" x14ac:dyDescent="0.3">
      <c r="A41" s="6">
        <v>59000</v>
      </c>
    </row>
    <row r="42" spans="1:14" ht="14.4" thickBot="1" x14ac:dyDescent="0.3"/>
    <row r="43" spans="1:14" ht="46.8" x14ac:dyDescent="0.25">
      <c r="A43" s="8" t="s">
        <v>1</v>
      </c>
      <c r="B43" s="9" t="s">
        <v>2</v>
      </c>
      <c r="C43" s="10" t="s">
        <v>3</v>
      </c>
      <c r="D43" s="10" t="s">
        <v>4</v>
      </c>
      <c r="E43" s="11" t="s">
        <v>5</v>
      </c>
      <c r="F43" s="10" t="s">
        <v>6</v>
      </c>
    </row>
    <row r="44" spans="1:14" ht="41.4" x14ac:dyDescent="0.25">
      <c r="A44" s="13" t="s">
        <v>7</v>
      </c>
      <c r="B44" s="14" t="s">
        <v>8</v>
      </c>
      <c r="C44" s="1">
        <v>0</v>
      </c>
      <c r="D44" s="1">
        <v>15000</v>
      </c>
      <c r="E44" s="31">
        <v>0.23</v>
      </c>
      <c r="F44" s="1">
        <f>+IF(A41&gt;D44,D44*E44,A41*E44)</f>
        <v>3450</v>
      </c>
    </row>
    <row r="45" spans="1:14" ht="55.2" x14ac:dyDescent="0.25">
      <c r="A45" s="13" t="s">
        <v>9</v>
      </c>
      <c r="B45" s="14" t="s">
        <v>10</v>
      </c>
      <c r="C45" s="1">
        <v>15000</v>
      </c>
      <c r="D45" s="1">
        <v>28000</v>
      </c>
      <c r="E45" s="31">
        <v>0.27</v>
      </c>
      <c r="F45" s="1">
        <f>+IF(A41&gt;D45,(D45-C45)*E45,IF(A41&lt;C45,0,(A41-C45)*E45))</f>
        <v>3510.0000000000005</v>
      </c>
    </row>
    <row r="46" spans="1:14" ht="55.2" x14ac:dyDescent="0.25">
      <c r="A46" s="13" t="s">
        <v>11</v>
      </c>
      <c r="B46" s="14" t="s">
        <v>12</v>
      </c>
      <c r="C46" s="1">
        <v>28000</v>
      </c>
      <c r="D46" s="1">
        <v>55000</v>
      </c>
      <c r="E46" s="31">
        <v>0.38</v>
      </c>
      <c r="F46" s="1">
        <f>+IF(A41&gt;D46,(D46-C46)*E46,IF(A41&lt;C46,0,(A41-C46)*E46))</f>
        <v>10260</v>
      </c>
    </row>
    <row r="47" spans="1:14" ht="55.2" x14ac:dyDescent="0.25">
      <c r="A47" s="13" t="s">
        <v>13</v>
      </c>
      <c r="B47" s="14" t="s">
        <v>14</v>
      </c>
      <c r="C47" s="1">
        <v>55000</v>
      </c>
      <c r="D47" s="1">
        <v>75000</v>
      </c>
      <c r="E47" s="31">
        <v>0.41</v>
      </c>
      <c r="F47" s="1">
        <f>+IF(A41&gt;D47,(D47-C47)*E47,IF(A41&lt;C47,0,(A41-C47)*E47))</f>
        <v>1640</v>
      </c>
    </row>
    <row r="48" spans="1:14" ht="55.2" x14ac:dyDescent="0.25">
      <c r="A48" s="13" t="s">
        <v>15</v>
      </c>
      <c r="B48" s="14" t="s">
        <v>16</v>
      </c>
      <c r="C48" s="1">
        <v>75000</v>
      </c>
      <c r="D48" s="1"/>
      <c r="E48" s="31">
        <v>0.43</v>
      </c>
      <c r="F48" s="1">
        <f>+IF(A41&gt;C48,(A41-C48)*E48,0)</f>
        <v>0</v>
      </c>
    </row>
    <row r="49" spans="1:7" ht="42" thickBot="1" x14ac:dyDescent="0.3">
      <c r="A49" s="17"/>
      <c r="B49" s="18" t="s">
        <v>17</v>
      </c>
      <c r="C49" s="19"/>
      <c r="D49" s="19"/>
      <c r="E49" s="20" t="s">
        <v>18</v>
      </c>
      <c r="F49" s="21">
        <f>+SUM(F44:F48)</f>
        <v>18860</v>
      </c>
    </row>
    <row r="50" spans="1:7" x14ac:dyDescent="0.25">
      <c r="E50" s="24" t="s">
        <v>19</v>
      </c>
      <c r="F50" s="25">
        <f>+F49/A41</f>
        <v>0.31966101694915255</v>
      </c>
    </row>
    <row r="51" spans="1:7" x14ac:dyDescent="0.25">
      <c r="E51" s="24" t="s">
        <v>20</v>
      </c>
    </row>
    <row r="52" spans="1:7" x14ac:dyDescent="0.25">
      <c r="E52" s="24" t="s">
        <v>27</v>
      </c>
    </row>
    <row r="53" spans="1:7" ht="14.4" thickBot="1" x14ac:dyDescent="0.3">
      <c r="E53" s="24" t="s">
        <v>22</v>
      </c>
    </row>
    <row r="54" spans="1:7" ht="14.4" thickBot="1" x14ac:dyDescent="0.3">
      <c r="E54" s="26" t="s">
        <v>23</v>
      </c>
      <c r="F54" s="27">
        <f>+F49-F51-F53-F52</f>
        <v>18860</v>
      </c>
      <c r="G54" s="25">
        <f>+F54/A41</f>
        <v>0.31966101694915255</v>
      </c>
    </row>
    <row r="55" spans="1:7" x14ac:dyDescent="0.25">
      <c r="E55" s="24" t="s">
        <v>24</v>
      </c>
      <c r="F55" s="29">
        <f>+F54*40%</f>
        <v>7544</v>
      </c>
    </row>
    <row r="56" spans="1:7" x14ac:dyDescent="0.25">
      <c r="E56" s="24" t="s">
        <v>25</v>
      </c>
      <c r="F56" s="29">
        <f>+F54*60%</f>
        <v>11316</v>
      </c>
    </row>
  </sheetData>
  <sheetProtection algorithmName="SHA-512" hashValue="XsEz/YrKzcUJ7pFs7Tt14/xHORObK4qj9v2fxOH2wRf2PiVYwEZIC/NWgRhEK+OzqBwoDpVQpq0CeWadm1Yr7A==" saltValue="UYajTh8O1ccpTZ7I62l+W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irpef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2020-07-17T08:50:33Z</dcterms:created>
  <dcterms:modified xsi:type="dcterms:W3CDTF">2021-02-13T09:57:46Z</dcterms:modified>
</cp:coreProperties>
</file>