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 galano\Desktop\"/>
    </mc:Choice>
  </mc:AlternateContent>
  <bookViews>
    <workbookView xWindow="0" yWindow="0" windowWidth="21576" windowHeight="6648"/>
  </bookViews>
  <sheets>
    <sheet name="Foglio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2" l="1"/>
  <c r="G14" i="2"/>
  <c r="N33" i="2"/>
  <c r="G33" i="2"/>
  <c r="G51" i="2"/>
  <c r="F46" i="2" l="1"/>
  <c r="F45" i="2"/>
  <c r="F44" i="2"/>
  <c r="F43" i="2"/>
  <c r="F42" i="2"/>
  <c r="M28" i="2"/>
  <c r="M27" i="2"/>
  <c r="M26" i="2"/>
  <c r="M25" i="2"/>
  <c r="M24" i="2"/>
  <c r="F30" i="2"/>
  <c r="F28" i="2"/>
  <c r="F27" i="2"/>
  <c r="F26" i="2"/>
  <c r="F25" i="2"/>
  <c r="F24" i="2"/>
  <c r="M9" i="2"/>
  <c r="M8" i="2"/>
  <c r="M7" i="2"/>
  <c r="M6" i="2"/>
  <c r="M5" i="2"/>
  <c r="F6" i="2"/>
  <c r="F9" i="2"/>
  <c r="F8" i="2"/>
  <c r="F7" i="2"/>
  <c r="F5" i="2"/>
  <c r="F47" i="2" l="1"/>
  <c r="F51" i="2"/>
  <c r="F48" i="2"/>
  <c r="M29" i="2"/>
  <c r="M33" i="2" s="1"/>
  <c r="M30" i="2"/>
  <c r="F29" i="2"/>
  <c r="F33" i="2" s="1"/>
  <c r="M10" i="2"/>
  <c r="M14" i="2"/>
  <c r="M11" i="2"/>
  <c r="F10" i="2"/>
  <c r="F53" i="2" l="1"/>
  <c r="F52" i="2"/>
  <c r="M35" i="2"/>
  <c r="M34" i="2"/>
  <c r="F35" i="2"/>
  <c r="F34" i="2"/>
  <c r="M16" i="2"/>
  <c r="M15" i="2"/>
  <c r="F11" i="2"/>
  <c r="F14" i="2"/>
  <c r="F15" i="2" l="1"/>
  <c r="F16" i="2"/>
</calcChain>
</file>

<file path=xl/sharedStrings.xml><?xml version="1.0" encoding="utf-8"?>
<sst xmlns="http://schemas.openxmlformats.org/spreadsheetml/2006/main" count="125" uniqueCount="25">
  <si>
    <t>Scaglio di reddito Irpef</t>
  </si>
  <si>
    <t>Aliquota Irpef (%)</t>
  </si>
  <si>
    <t>Imposta da pagare Irpef</t>
  </si>
  <si>
    <t xml:space="preserve">fino a euro 15.000,00 </t>
  </si>
  <si>
    <t xml:space="preserve">23% sull’intero importo </t>
  </si>
  <si>
    <t xml:space="preserve">oltre euro 15.000,00 e fino a euro 28.000,00 </t>
  </si>
  <si>
    <t xml:space="preserve">3.450,00 + 27% parte eccedente 15.000,00 </t>
  </si>
  <si>
    <t xml:space="preserve">oltre euro 28.000,00 e fino a euro 55.000,00 </t>
  </si>
  <si>
    <t xml:space="preserve">6.960,00 + 38% parte eccedente 28.000,00 </t>
  </si>
  <si>
    <t xml:space="preserve">oltre euro 55.000,00 e fino a euro 75.000,00 </t>
  </si>
  <si>
    <t xml:space="preserve">17.220,00 + 41% parte eccedente 55.000,00 </t>
  </si>
  <si>
    <t xml:space="preserve">oltre a euro 75.000,00 </t>
  </si>
  <si>
    <t xml:space="preserve">25.420,00 + 43% parte eccedente 75.000,00 </t>
  </si>
  <si>
    <t>Reddito imponibile</t>
  </si>
  <si>
    <t>Acconti versati</t>
  </si>
  <si>
    <t>Totale Imposte Lorde</t>
  </si>
  <si>
    <t>Imposte calcolate</t>
  </si>
  <si>
    <t>Limite Minimo</t>
  </si>
  <si>
    <t>Limite Massimo</t>
  </si>
  <si>
    <t>Aliquota effettiva</t>
  </si>
  <si>
    <t>Totale imposte Lorda</t>
  </si>
  <si>
    <t>Detrazioni di imposta</t>
  </si>
  <si>
    <t>Imposta Netta</t>
  </si>
  <si>
    <t>Da versare a Giugno</t>
  </si>
  <si>
    <t>Da versare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</si>
</sst>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2"/>
      <color rgb="FFFFFFFF"/>
      <name val="Arial Narrow"/>
      <family val="2"/>
    </font>
    <font>
      <sz val="10.5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C440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9" fontId="0" fillId="0" borderId="0" xfId="2" applyFont="1"/>
    <xf numFmtId="0" fontId="1" fillId="2" borderId="3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3" fontId="4" fillId="3" borderId="1" xfId="1" applyFont="1" applyFill="1" applyBorder="1"/>
    <xf numFmtId="0" fontId="0" fillId="0" borderId="8" xfId="0" applyBorder="1"/>
    <xf numFmtId="43" fontId="5" fillId="0" borderId="8" xfId="1" applyFont="1" applyFill="1" applyBorder="1" applyAlignment="1">
      <alignment vertical="center" wrapText="1"/>
    </xf>
    <xf numFmtId="164" fontId="0" fillId="0" borderId="0" xfId="0" applyNumberFormat="1"/>
    <xf numFmtId="164" fontId="4" fillId="0" borderId="0" xfId="0" applyNumberFormat="1" applyFont="1"/>
    <xf numFmtId="164" fontId="4" fillId="3" borderId="1" xfId="1" applyNumberFormat="1" applyFont="1" applyFill="1" applyBorder="1"/>
    <xf numFmtId="164" fontId="1" fillId="2" borderId="4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0" fillId="0" borderId="6" xfId="1" applyNumberFormat="1" applyFont="1" applyBorder="1"/>
    <xf numFmtId="164" fontId="2" fillId="0" borderId="6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164" fontId="0" fillId="0" borderId="9" xfId="0" applyNumberFormat="1" applyBorder="1"/>
    <xf numFmtId="164" fontId="4" fillId="0" borderId="9" xfId="1" applyNumberFormat="1" applyFont="1" applyBorder="1"/>
    <xf numFmtId="164" fontId="0" fillId="0" borderId="8" xfId="0" applyNumberFormat="1" applyBorder="1"/>
    <xf numFmtId="164" fontId="5" fillId="0" borderId="8" xfId="1" applyNumberFormat="1" applyFont="1" applyFill="1" applyBorder="1" applyAlignment="1">
      <alignment vertical="center" wrapText="1"/>
    </xf>
    <xf numFmtId="164" fontId="4" fillId="0" borderId="2" xfId="0" applyNumberFormat="1" applyFont="1" applyBorder="1"/>
    <xf numFmtId="164" fontId="0" fillId="0" borderId="0" xfId="1" applyNumberFormat="1" applyFont="1"/>
    <xf numFmtId="164" fontId="4" fillId="0" borderId="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5" xfId="0" applyNumberFormat="1" applyFont="1" applyBorder="1" applyAlignment="1">
      <alignment horizontal="right"/>
    </xf>
    <xf numFmtId="9" fontId="0" fillId="0" borderId="6" xfId="2" applyFont="1" applyBorder="1" applyAlignment="1">
      <alignment horizontal="center"/>
    </xf>
    <xf numFmtId="164" fontId="0" fillId="0" borderId="6" xfId="1" applyNumberFormat="1" applyFont="1" applyBorder="1" applyProtection="1">
      <protection hidden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22" zoomScale="85" zoomScaleNormal="85" workbookViewId="0">
      <selection activeCell="S24" sqref="S24"/>
    </sheetView>
  </sheetViews>
  <sheetFormatPr defaultRowHeight="14.4" x14ac:dyDescent="0.3"/>
  <cols>
    <col min="1" max="2" width="13.5546875" customWidth="1"/>
    <col min="3" max="4" width="14.109375" style="10" customWidth="1"/>
    <col min="5" max="5" width="18.77734375" style="10" customWidth="1"/>
    <col min="6" max="6" width="14.109375" style="10" customWidth="1"/>
    <col min="7" max="13" width="13.5546875" style="10" customWidth="1"/>
  </cols>
  <sheetData>
    <row r="1" spans="1:14" ht="15" thickBot="1" x14ac:dyDescent="0.35">
      <c r="A1" s="1" t="s">
        <v>13</v>
      </c>
      <c r="H1" s="11" t="s">
        <v>13</v>
      </c>
    </row>
    <row r="2" spans="1:14" ht="15" thickBot="1" x14ac:dyDescent="0.35">
      <c r="A2" s="7">
        <v>95000</v>
      </c>
      <c r="H2" s="12">
        <v>24000</v>
      </c>
    </row>
    <row r="3" spans="1:14" ht="15" thickBot="1" x14ac:dyDescent="0.35"/>
    <row r="4" spans="1:14" ht="31.2" x14ac:dyDescent="0.3">
      <c r="A4" s="3" t="s">
        <v>0</v>
      </c>
      <c r="B4" s="5" t="s">
        <v>2</v>
      </c>
      <c r="C4" s="13" t="s">
        <v>17</v>
      </c>
      <c r="D4" s="13" t="s">
        <v>18</v>
      </c>
      <c r="E4" s="14" t="s">
        <v>1</v>
      </c>
      <c r="F4" s="13" t="s">
        <v>16</v>
      </c>
      <c r="H4" s="15" t="s">
        <v>0</v>
      </c>
      <c r="I4" s="13" t="s">
        <v>2</v>
      </c>
      <c r="J4" s="13" t="s">
        <v>17</v>
      </c>
      <c r="K4" s="13" t="s">
        <v>18</v>
      </c>
      <c r="L4" s="14" t="s">
        <v>1</v>
      </c>
      <c r="M4" s="13" t="s">
        <v>16</v>
      </c>
    </row>
    <row r="5" spans="1:14" ht="27.6" x14ac:dyDescent="0.3">
      <c r="A5" s="4" t="s">
        <v>3</v>
      </c>
      <c r="B5" s="6" t="s">
        <v>4</v>
      </c>
      <c r="C5" s="16">
        <v>0</v>
      </c>
      <c r="D5" s="16">
        <v>15000</v>
      </c>
      <c r="E5" s="28">
        <v>0.23</v>
      </c>
      <c r="F5" s="29">
        <f>+IF(A2&gt;D5,D5*E5,A2*E5)</f>
        <v>3450</v>
      </c>
      <c r="H5" s="17" t="s">
        <v>3</v>
      </c>
      <c r="I5" s="18" t="s">
        <v>4</v>
      </c>
      <c r="J5" s="16">
        <v>0</v>
      </c>
      <c r="K5" s="16">
        <v>15000</v>
      </c>
      <c r="L5" s="28">
        <v>0.23</v>
      </c>
      <c r="M5" s="29">
        <f>+IF(H2&gt;K5,K5*L5,H2*L5)</f>
        <v>3450</v>
      </c>
    </row>
    <row r="6" spans="1:14" ht="41.4" x14ac:dyDescent="0.3">
      <c r="A6" s="4" t="s">
        <v>5</v>
      </c>
      <c r="B6" s="6" t="s">
        <v>6</v>
      </c>
      <c r="C6" s="16">
        <v>15000</v>
      </c>
      <c r="D6" s="16">
        <v>28000</v>
      </c>
      <c r="E6" s="28">
        <v>0.27</v>
      </c>
      <c r="F6" s="29">
        <f>+IF(A2&gt;D6,(D6-C6)*E6,IF(A2&lt;C6,0,(A2-C6)*E6))</f>
        <v>3510.0000000000005</v>
      </c>
      <c r="H6" s="17" t="s">
        <v>5</v>
      </c>
      <c r="I6" s="18" t="s">
        <v>6</v>
      </c>
      <c r="J6" s="16">
        <v>15000</v>
      </c>
      <c r="K6" s="16">
        <v>28000</v>
      </c>
      <c r="L6" s="28">
        <v>0.27</v>
      </c>
      <c r="M6" s="29">
        <f>+IF(H2&gt;K6,(K6-J6)*L6,IF(H2&lt;J6,0,(H2-J6)*L6))</f>
        <v>2430</v>
      </c>
    </row>
    <row r="7" spans="1:14" ht="41.4" x14ac:dyDescent="0.3">
      <c r="A7" s="4" t="s">
        <v>7</v>
      </c>
      <c r="B7" s="6" t="s">
        <v>8</v>
      </c>
      <c r="C7" s="16">
        <v>28000</v>
      </c>
      <c r="D7" s="16">
        <v>55000</v>
      </c>
      <c r="E7" s="28">
        <v>0.38</v>
      </c>
      <c r="F7" s="29">
        <f>+IF(A2&gt;D7,(D7-C7)*E7,IF(A2&lt;C7,0,(A2-C7)*E7))</f>
        <v>10260</v>
      </c>
      <c r="H7" s="17" t="s">
        <v>7</v>
      </c>
      <c r="I7" s="18" t="s">
        <v>8</v>
      </c>
      <c r="J7" s="16">
        <v>28000</v>
      </c>
      <c r="K7" s="16">
        <v>55000</v>
      </c>
      <c r="L7" s="28">
        <v>0.38</v>
      </c>
      <c r="M7" s="29">
        <f>+IF(H2&gt;K7,(K7-J7)*L7,IF(H2&lt;J7,0,(H2-J7)*L7))</f>
        <v>0</v>
      </c>
    </row>
    <row r="8" spans="1:14" ht="41.4" x14ac:dyDescent="0.3">
      <c r="A8" s="4" t="s">
        <v>9</v>
      </c>
      <c r="B8" s="6" t="s">
        <v>10</v>
      </c>
      <c r="C8" s="16">
        <v>55000</v>
      </c>
      <c r="D8" s="16">
        <v>75000</v>
      </c>
      <c r="E8" s="28">
        <v>0.41</v>
      </c>
      <c r="F8" s="29">
        <f>+IF(A2&gt;D8,(D8-C8)*E8,IF(A2&lt;C8,0,(A2-C8)*E8))</f>
        <v>8200</v>
      </c>
      <c r="H8" s="17" t="s">
        <v>9</v>
      </c>
      <c r="I8" s="18" t="s">
        <v>10</v>
      </c>
      <c r="J8" s="16">
        <v>55000</v>
      </c>
      <c r="K8" s="16">
        <v>75000</v>
      </c>
      <c r="L8" s="28">
        <v>0.41</v>
      </c>
      <c r="M8" s="29">
        <f>+IF(H2&gt;K8,(K8-J8)*L8,IF(H2&lt;J8,0,(H2-J8)*L8))</f>
        <v>0</v>
      </c>
    </row>
    <row r="9" spans="1:14" ht="41.4" x14ac:dyDescent="0.3">
      <c r="A9" s="4" t="s">
        <v>11</v>
      </c>
      <c r="B9" s="6" t="s">
        <v>12</v>
      </c>
      <c r="C9" s="16">
        <v>75000</v>
      </c>
      <c r="D9" s="16"/>
      <c r="E9" s="28">
        <v>0.43</v>
      </c>
      <c r="F9" s="29">
        <f>+IF(A2&gt;C9,(A2-C9)+E9,0)</f>
        <v>20000.43</v>
      </c>
      <c r="H9" s="17" t="s">
        <v>11</v>
      </c>
      <c r="I9" s="18" t="s">
        <v>12</v>
      </c>
      <c r="J9" s="16">
        <v>75000</v>
      </c>
      <c r="K9" s="16"/>
      <c r="L9" s="28">
        <v>0.43</v>
      </c>
      <c r="M9" s="29">
        <f>+IF(H2&gt;J9,(H2-J9)+L9,0)</f>
        <v>0</v>
      </c>
    </row>
    <row r="10" spans="1:14" ht="28.2" thickBot="1" x14ac:dyDescent="0.35">
      <c r="A10" s="8"/>
      <c r="B10" s="9" t="s">
        <v>15</v>
      </c>
      <c r="C10" s="19"/>
      <c r="D10" s="19"/>
      <c r="E10" s="25" t="s">
        <v>20</v>
      </c>
      <c r="F10" s="20">
        <f>+SUM(F5:F9)</f>
        <v>45420.43</v>
      </c>
      <c r="H10" s="21"/>
      <c r="I10" s="22" t="s">
        <v>15</v>
      </c>
      <c r="J10" s="19"/>
      <c r="K10" s="19"/>
      <c r="L10" s="25" t="s">
        <v>20</v>
      </c>
      <c r="M10" s="20">
        <f>+SUM(M5:M9)</f>
        <v>5880</v>
      </c>
    </row>
    <row r="11" spans="1:14" x14ac:dyDescent="0.3">
      <c r="E11" s="26" t="s">
        <v>19</v>
      </c>
      <c r="F11" s="2">
        <f>+F10/A2</f>
        <v>0.47810978947368421</v>
      </c>
      <c r="L11" s="26" t="s">
        <v>19</v>
      </c>
      <c r="M11" s="2">
        <f>+M10/H2</f>
        <v>0.245</v>
      </c>
    </row>
    <row r="12" spans="1:14" x14ac:dyDescent="0.3">
      <c r="E12" s="26" t="s">
        <v>21</v>
      </c>
      <c r="L12" s="26" t="s">
        <v>21</v>
      </c>
    </row>
    <row r="13" spans="1:14" ht="15" thickBot="1" x14ac:dyDescent="0.35">
      <c r="E13" s="26" t="s">
        <v>14</v>
      </c>
      <c r="L13" s="26" t="s">
        <v>14</v>
      </c>
    </row>
    <row r="14" spans="1:14" ht="15" thickBot="1" x14ac:dyDescent="0.35">
      <c r="E14" s="27" t="s">
        <v>22</v>
      </c>
      <c r="F14" s="23">
        <f>+F10-F12-F13</f>
        <v>45420.43</v>
      </c>
      <c r="G14" s="2">
        <f>+F14/A2</f>
        <v>0.47810978947368421</v>
      </c>
      <c r="L14" s="27" t="s">
        <v>22</v>
      </c>
      <c r="M14" s="23">
        <f>+M10-M12-M13</f>
        <v>5880</v>
      </c>
      <c r="N14" s="2">
        <f>+M14/H2</f>
        <v>0.245</v>
      </c>
    </row>
    <row r="15" spans="1:14" x14ac:dyDescent="0.3">
      <c r="E15" s="26" t="s">
        <v>23</v>
      </c>
      <c r="F15" s="24">
        <f>+F14*40%</f>
        <v>18168.172000000002</v>
      </c>
      <c r="L15" s="26" t="s">
        <v>23</v>
      </c>
      <c r="M15" s="24">
        <f>+M14*40%</f>
        <v>2352</v>
      </c>
    </row>
    <row r="16" spans="1:14" x14ac:dyDescent="0.3">
      <c r="E16" s="26" t="s">
        <v>24</v>
      </c>
      <c r="F16" s="24">
        <f>+F14*60%</f>
        <v>27252.257999999998</v>
      </c>
      <c r="L16" s="26" t="s">
        <v>24</v>
      </c>
      <c r="M16" s="24">
        <f>+M14*60%</f>
        <v>3528</v>
      </c>
    </row>
    <row r="20" spans="1:13" ht="15" thickBot="1" x14ac:dyDescent="0.35">
      <c r="A20" s="1" t="s">
        <v>13</v>
      </c>
      <c r="H20" s="1" t="s">
        <v>13</v>
      </c>
      <c r="I20"/>
    </row>
    <row r="21" spans="1:13" ht="15" thickBot="1" x14ac:dyDescent="0.35">
      <c r="A21" s="7">
        <v>40000</v>
      </c>
      <c r="H21" s="7">
        <v>60000</v>
      </c>
      <c r="I21"/>
    </row>
    <row r="22" spans="1:13" ht="15" thickBot="1" x14ac:dyDescent="0.35">
      <c r="H22"/>
      <c r="I22"/>
    </row>
    <row r="23" spans="1:13" ht="31.2" x14ac:dyDescent="0.3">
      <c r="A23" s="3" t="s">
        <v>0</v>
      </c>
      <c r="B23" s="5" t="s">
        <v>2</v>
      </c>
      <c r="C23" s="13" t="s">
        <v>17</v>
      </c>
      <c r="D23" s="13" t="s">
        <v>18</v>
      </c>
      <c r="E23" s="14" t="s">
        <v>1</v>
      </c>
      <c r="F23" s="13" t="s">
        <v>16</v>
      </c>
      <c r="H23" s="3" t="s">
        <v>0</v>
      </c>
      <c r="I23" s="5" t="s">
        <v>2</v>
      </c>
      <c r="J23" s="13" t="s">
        <v>17</v>
      </c>
      <c r="K23" s="13" t="s">
        <v>18</v>
      </c>
      <c r="L23" s="14" t="s">
        <v>1</v>
      </c>
      <c r="M23" s="13" t="s">
        <v>16</v>
      </c>
    </row>
    <row r="24" spans="1:13" ht="27.6" x14ac:dyDescent="0.3">
      <c r="A24" s="4" t="s">
        <v>3</v>
      </c>
      <c r="B24" s="6" t="s">
        <v>4</v>
      </c>
      <c r="C24" s="16">
        <v>0</v>
      </c>
      <c r="D24" s="16">
        <v>15000</v>
      </c>
      <c r="E24" s="28">
        <v>0.23</v>
      </c>
      <c r="F24" s="29">
        <f>+IF(A21&gt;D24,D24*E24,A21*E24)</f>
        <v>3450</v>
      </c>
      <c r="H24" s="4" t="s">
        <v>3</v>
      </c>
      <c r="I24" s="6" t="s">
        <v>4</v>
      </c>
      <c r="J24" s="16">
        <v>0</v>
      </c>
      <c r="K24" s="16">
        <v>15000</v>
      </c>
      <c r="L24" s="28">
        <v>0.23</v>
      </c>
      <c r="M24" s="29">
        <f>+IF(H21&gt;K24,K24*L24,H21*L24)</f>
        <v>3450</v>
      </c>
    </row>
    <row r="25" spans="1:13" ht="41.4" x14ac:dyDescent="0.3">
      <c r="A25" s="4" t="s">
        <v>5</v>
      </c>
      <c r="B25" s="6" t="s">
        <v>6</v>
      </c>
      <c r="C25" s="16">
        <v>15000</v>
      </c>
      <c r="D25" s="16">
        <v>28000</v>
      </c>
      <c r="E25" s="28">
        <v>0.27</v>
      </c>
      <c r="F25" s="29">
        <f>+IF(A21&gt;D25,(D25-C25)*E25,IF(A21&lt;C25,0,(A21-C25)*E25))</f>
        <v>3510.0000000000005</v>
      </c>
      <c r="H25" s="4" t="s">
        <v>5</v>
      </c>
      <c r="I25" s="6" t="s">
        <v>6</v>
      </c>
      <c r="J25" s="16">
        <v>15000</v>
      </c>
      <c r="K25" s="16">
        <v>28000</v>
      </c>
      <c r="L25" s="28">
        <v>0.27</v>
      </c>
      <c r="M25" s="29">
        <f>+IF(H21&gt;K25,(K25-J25)*L25,IF(H21&lt;J25,0,(H21-J25)*L25))</f>
        <v>3510.0000000000005</v>
      </c>
    </row>
    <row r="26" spans="1:13" ht="41.4" x14ac:dyDescent="0.3">
      <c r="A26" s="4" t="s">
        <v>7</v>
      </c>
      <c r="B26" s="6" t="s">
        <v>8</v>
      </c>
      <c r="C26" s="16">
        <v>28000</v>
      </c>
      <c r="D26" s="16">
        <v>55000</v>
      </c>
      <c r="E26" s="28">
        <v>0.38</v>
      </c>
      <c r="F26" s="29">
        <f>+IF(A21&gt;D26,(D26-C26)*E26,IF(A21&lt;C26,0,(A21-C26)*E26))</f>
        <v>4560</v>
      </c>
      <c r="H26" s="4" t="s">
        <v>7</v>
      </c>
      <c r="I26" s="6" t="s">
        <v>8</v>
      </c>
      <c r="J26" s="16">
        <v>28000</v>
      </c>
      <c r="K26" s="16">
        <v>55000</v>
      </c>
      <c r="L26" s="28">
        <v>0.38</v>
      </c>
      <c r="M26" s="29">
        <f>+IF(H21&gt;K26,(K26-J26)*L26,IF(H21&lt;J26,0,(H21-J26)*L26))</f>
        <v>10260</v>
      </c>
    </row>
    <row r="27" spans="1:13" ht="41.4" x14ac:dyDescent="0.3">
      <c r="A27" s="4" t="s">
        <v>9</v>
      </c>
      <c r="B27" s="6" t="s">
        <v>10</v>
      </c>
      <c r="C27" s="16">
        <v>55000</v>
      </c>
      <c r="D27" s="16">
        <v>75000</v>
      </c>
      <c r="E27" s="28">
        <v>0.41</v>
      </c>
      <c r="F27" s="29">
        <f>+IF(A21&gt;D27,(D27-C27)*E27,IF(A21&lt;C27,0,(A21-C27)*E27))</f>
        <v>0</v>
      </c>
      <c r="H27" s="4" t="s">
        <v>9</v>
      </c>
      <c r="I27" s="6" t="s">
        <v>10</v>
      </c>
      <c r="J27" s="16">
        <v>55000</v>
      </c>
      <c r="K27" s="16">
        <v>75000</v>
      </c>
      <c r="L27" s="28">
        <v>0.41</v>
      </c>
      <c r="M27" s="29">
        <f>+IF(H21&gt;K27,(K27-J27)*L27,IF(H21&lt;J27,0,(H21-J27)*L27))</f>
        <v>2050</v>
      </c>
    </row>
    <row r="28" spans="1:13" ht="41.4" x14ac:dyDescent="0.3">
      <c r="A28" s="4" t="s">
        <v>11</v>
      </c>
      <c r="B28" s="6" t="s">
        <v>12</v>
      </c>
      <c r="C28" s="16">
        <v>75000</v>
      </c>
      <c r="D28" s="16"/>
      <c r="E28" s="28">
        <v>0.43</v>
      </c>
      <c r="F28" s="29">
        <f>+IF(A21&gt;C28,(A21-C28)+E28,0)</f>
        <v>0</v>
      </c>
      <c r="H28" s="4" t="s">
        <v>11</v>
      </c>
      <c r="I28" s="6" t="s">
        <v>12</v>
      </c>
      <c r="J28" s="16">
        <v>75000</v>
      </c>
      <c r="K28" s="16"/>
      <c r="L28" s="28">
        <v>0.43</v>
      </c>
      <c r="M28" s="29">
        <f>+IF(H21&gt;J28,(H21-J28)+L28,0)</f>
        <v>0</v>
      </c>
    </row>
    <row r="29" spans="1:13" ht="28.2" thickBot="1" x14ac:dyDescent="0.35">
      <c r="A29" s="8"/>
      <c r="B29" s="9" t="s">
        <v>15</v>
      </c>
      <c r="C29" s="19"/>
      <c r="D29" s="19"/>
      <c r="E29" s="25" t="s">
        <v>20</v>
      </c>
      <c r="F29" s="20">
        <f>+SUM(F24:F28)</f>
        <v>11520</v>
      </c>
      <c r="H29" s="8"/>
      <c r="I29" s="9" t="s">
        <v>15</v>
      </c>
      <c r="J29" s="19"/>
      <c r="K29" s="19"/>
      <c r="L29" s="25" t="s">
        <v>20</v>
      </c>
      <c r="M29" s="20">
        <f>+SUM(M24:M28)</f>
        <v>19270</v>
      </c>
    </row>
    <row r="30" spans="1:13" x14ac:dyDescent="0.3">
      <c r="E30" s="26" t="s">
        <v>19</v>
      </c>
      <c r="F30" s="2">
        <f>+F29/A21</f>
        <v>0.28799999999999998</v>
      </c>
      <c r="H30"/>
      <c r="I30"/>
      <c r="L30" s="26" t="s">
        <v>19</v>
      </c>
      <c r="M30" s="2">
        <f>+M29/H21</f>
        <v>0.32116666666666666</v>
      </c>
    </row>
    <row r="31" spans="1:13" x14ac:dyDescent="0.3">
      <c r="E31" s="26" t="s">
        <v>21</v>
      </c>
      <c r="H31"/>
      <c r="I31"/>
      <c r="L31" s="26" t="s">
        <v>21</v>
      </c>
    </row>
    <row r="32" spans="1:13" ht="15" thickBot="1" x14ac:dyDescent="0.35">
      <c r="E32" s="26" t="s">
        <v>14</v>
      </c>
      <c r="H32"/>
      <c r="I32"/>
      <c r="L32" s="26" t="s">
        <v>14</v>
      </c>
    </row>
    <row r="33" spans="1:14" ht="15" thickBot="1" x14ac:dyDescent="0.35">
      <c r="E33" s="27" t="s">
        <v>22</v>
      </c>
      <c r="F33" s="23">
        <f>+F29-F31-F32</f>
        <v>11520</v>
      </c>
      <c r="G33" s="2">
        <f>+F33/A21</f>
        <v>0.28799999999999998</v>
      </c>
      <c r="H33"/>
      <c r="I33"/>
      <c r="L33" s="27" t="s">
        <v>22</v>
      </c>
      <c r="M33" s="23">
        <f>+M29-M31-M32</f>
        <v>19270</v>
      </c>
      <c r="N33" s="2">
        <f>+M33/H21</f>
        <v>0.32116666666666666</v>
      </c>
    </row>
    <row r="34" spans="1:14" x14ac:dyDescent="0.3">
      <c r="E34" s="26" t="s">
        <v>23</v>
      </c>
      <c r="F34" s="24">
        <f>+F33*40%</f>
        <v>4608</v>
      </c>
      <c r="H34"/>
      <c r="I34"/>
      <c r="L34" s="26" t="s">
        <v>23</v>
      </c>
      <c r="M34" s="24">
        <f>+M33*40%</f>
        <v>7708</v>
      </c>
    </row>
    <row r="35" spans="1:14" x14ac:dyDescent="0.3">
      <c r="E35" s="26" t="s">
        <v>24</v>
      </c>
      <c r="F35" s="24">
        <f>+F33*60%</f>
        <v>6912</v>
      </c>
      <c r="H35"/>
      <c r="I35"/>
      <c r="L35" s="26" t="s">
        <v>24</v>
      </c>
      <c r="M35" s="24">
        <f>+M33*60%</f>
        <v>11562</v>
      </c>
    </row>
    <row r="38" spans="1:14" ht="15" thickBot="1" x14ac:dyDescent="0.35">
      <c r="A38" s="1" t="s">
        <v>13</v>
      </c>
    </row>
    <row r="39" spans="1:14" ht="15" thickBot="1" x14ac:dyDescent="0.35">
      <c r="A39" s="7">
        <v>75000</v>
      </c>
    </row>
    <row r="40" spans="1:14" ht="15" thickBot="1" x14ac:dyDescent="0.35"/>
    <row r="41" spans="1:14" ht="31.2" x14ac:dyDescent="0.3">
      <c r="A41" s="3" t="s">
        <v>0</v>
      </c>
      <c r="B41" s="5" t="s">
        <v>2</v>
      </c>
      <c r="C41" s="13" t="s">
        <v>17</v>
      </c>
      <c r="D41" s="13" t="s">
        <v>18</v>
      </c>
      <c r="E41" s="14" t="s">
        <v>1</v>
      </c>
      <c r="F41" s="13" t="s">
        <v>16</v>
      </c>
    </row>
    <row r="42" spans="1:14" ht="27.6" x14ac:dyDescent="0.3">
      <c r="A42" s="4" t="s">
        <v>3</v>
      </c>
      <c r="B42" s="6" t="s">
        <v>4</v>
      </c>
      <c r="C42" s="16">
        <v>0</v>
      </c>
      <c r="D42" s="16">
        <v>15000</v>
      </c>
      <c r="E42" s="28">
        <v>0.23</v>
      </c>
      <c r="F42" s="29">
        <f>+IF(A39&gt;D42,D42*E42,A39*E42)</f>
        <v>3450</v>
      </c>
    </row>
    <row r="43" spans="1:14" ht="41.4" x14ac:dyDescent="0.3">
      <c r="A43" s="4" t="s">
        <v>5</v>
      </c>
      <c r="B43" s="6" t="s">
        <v>6</v>
      </c>
      <c r="C43" s="16">
        <v>15000</v>
      </c>
      <c r="D43" s="16">
        <v>28000</v>
      </c>
      <c r="E43" s="28">
        <v>0.27</v>
      </c>
      <c r="F43" s="29">
        <f>+IF(A39&gt;D43,(D43-C43)*E43,IF(A39&lt;C43,0,(A39-C43)*E43))</f>
        <v>3510.0000000000005</v>
      </c>
    </row>
    <row r="44" spans="1:14" ht="41.4" x14ac:dyDescent="0.3">
      <c r="A44" s="4" t="s">
        <v>7</v>
      </c>
      <c r="B44" s="6" t="s">
        <v>8</v>
      </c>
      <c r="C44" s="16">
        <v>28000</v>
      </c>
      <c r="D44" s="16">
        <v>55000</v>
      </c>
      <c r="E44" s="28">
        <v>0.38</v>
      </c>
      <c r="F44" s="29">
        <f>+IF(A39&gt;D44,(D44-C44)*E44,IF(A39&lt;C44,0,(A39-C44)*E44))</f>
        <v>10260</v>
      </c>
    </row>
    <row r="45" spans="1:14" ht="41.4" x14ac:dyDescent="0.3">
      <c r="A45" s="4" t="s">
        <v>9</v>
      </c>
      <c r="B45" s="6" t="s">
        <v>10</v>
      </c>
      <c r="C45" s="16">
        <v>55000</v>
      </c>
      <c r="D45" s="16">
        <v>75000</v>
      </c>
      <c r="E45" s="28">
        <v>0.41</v>
      </c>
      <c r="F45" s="29">
        <f>+IF(A39&gt;D45,(D45-C45)*E45,IF(A39&lt;C45,0,(A39-C45)*E45))</f>
        <v>8200</v>
      </c>
    </row>
    <row r="46" spans="1:14" ht="41.4" x14ac:dyDescent="0.3">
      <c r="A46" s="4" t="s">
        <v>11</v>
      </c>
      <c r="B46" s="6" t="s">
        <v>12</v>
      </c>
      <c r="C46" s="16">
        <v>75000</v>
      </c>
      <c r="D46" s="16"/>
      <c r="E46" s="28">
        <v>0.43</v>
      </c>
      <c r="F46" s="29">
        <f>+IF(A39&gt;C46,(A39-C46)+E46,0)</f>
        <v>0</v>
      </c>
    </row>
    <row r="47" spans="1:14" ht="28.2" thickBot="1" x14ac:dyDescent="0.35">
      <c r="A47" s="8"/>
      <c r="B47" s="9" t="s">
        <v>15</v>
      </c>
      <c r="C47" s="19"/>
      <c r="D47" s="19"/>
      <c r="E47" s="25" t="s">
        <v>20</v>
      </c>
      <c r="F47" s="20">
        <f>+SUM(F42:F46)</f>
        <v>25420</v>
      </c>
    </row>
    <row r="48" spans="1:14" x14ac:dyDescent="0.3">
      <c r="E48" s="26" t="s">
        <v>19</v>
      </c>
      <c r="F48" s="2">
        <f>+F47/A39</f>
        <v>0.33893333333333331</v>
      </c>
    </row>
    <row r="49" spans="5:7" x14ac:dyDescent="0.3">
      <c r="E49" s="26" t="s">
        <v>21</v>
      </c>
    </row>
    <row r="50" spans="5:7" ht="15" thickBot="1" x14ac:dyDescent="0.35">
      <c r="E50" s="26" t="s">
        <v>14</v>
      </c>
    </row>
    <row r="51" spans="5:7" ht="15" thickBot="1" x14ac:dyDescent="0.35">
      <c r="E51" s="27" t="s">
        <v>22</v>
      </c>
      <c r="F51" s="23">
        <f>+F47-F49-F50</f>
        <v>25420</v>
      </c>
      <c r="G51" s="2">
        <f>+F51/A39</f>
        <v>0.33893333333333331</v>
      </c>
    </row>
    <row r="52" spans="5:7" x14ac:dyDescent="0.3">
      <c r="E52" s="26" t="s">
        <v>23</v>
      </c>
      <c r="F52" s="24">
        <f>+F51*40%</f>
        <v>10168</v>
      </c>
    </row>
    <row r="53" spans="5:7" x14ac:dyDescent="0.3">
      <c r="E53" s="26" t="s">
        <v>24</v>
      </c>
      <c r="F53" s="24">
        <f>+F51*60%</f>
        <v>15252</v>
      </c>
    </row>
  </sheetData>
  <sheetProtection algorithmName="SHA-512" hashValue="oYoG66NitlAPjBgp7NHSPNKIs31IzaCHxiXvsiYaL1M84odA8vcUaF8+eZYuS6Y0RH9Hmd1nf4yQgmU2xI011g==" saltValue="wKeNRmXjnDbZdFj/X5Zkw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Galano, Andrea</cp:lastModifiedBy>
  <dcterms:created xsi:type="dcterms:W3CDTF">2019-03-27T11:58:26Z</dcterms:created>
  <dcterms:modified xsi:type="dcterms:W3CDTF">2019-03-28T08:08:55Z</dcterms:modified>
</cp:coreProperties>
</file>