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1576" windowHeight="6648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G57" i="2" s="1"/>
  <c r="M38" i="2"/>
  <c r="N38" i="2" s="1"/>
  <c r="F38" i="2"/>
  <c r="G38" i="2" s="1"/>
  <c r="M18" i="2"/>
  <c r="N18" i="2" s="1"/>
  <c r="F54" i="2" l="1"/>
  <c r="M35" i="2"/>
  <c r="F35" i="2"/>
  <c r="M15" i="2"/>
  <c r="N15" i="2" l="1"/>
  <c r="N35" i="2"/>
  <c r="G35" i="2"/>
  <c r="F48" i="2" l="1"/>
  <c r="F47" i="2"/>
  <c r="F46" i="2"/>
  <c r="F45" i="2"/>
  <c r="F44" i="2"/>
  <c r="M29" i="2"/>
  <c r="M28" i="2"/>
  <c r="M27" i="2"/>
  <c r="M26" i="2"/>
  <c r="M25" i="2"/>
  <c r="F31" i="2"/>
  <c r="F29" i="2"/>
  <c r="F28" i="2"/>
  <c r="F27" i="2"/>
  <c r="F26" i="2"/>
  <c r="F25" i="2"/>
  <c r="M9" i="2"/>
  <c r="M8" i="2"/>
  <c r="M7" i="2"/>
  <c r="M6" i="2"/>
  <c r="M5" i="2"/>
  <c r="F6" i="2"/>
  <c r="F9" i="2"/>
  <c r="F8" i="2"/>
  <c r="F7" i="2"/>
  <c r="F5" i="2"/>
  <c r="F49" i="2" l="1"/>
  <c r="G54" i="2"/>
  <c r="F50" i="2"/>
  <c r="M30" i="2"/>
  <c r="M31" i="2"/>
  <c r="F30" i="2"/>
  <c r="M10" i="2"/>
  <c r="M11" i="2"/>
  <c r="F10" i="2"/>
  <c r="F15" i="2" l="1"/>
  <c r="G15" i="2" s="1"/>
  <c r="F18" i="2"/>
  <c r="G18" i="2" s="1"/>
  <c r="F11" i="2"/>
</calcChain>
</file>

<file path=xl/sharedStrings.xml><?xml version="1.0" encoding="utf-8"?>
<sst xmlns="http://schemas.openxmlformats.org/spreadsheetml/2006/main" count="135" uniqueCount="28">
  <si>
    <t>Scaglio di reddito Irpef</t>
  </si>
  <si>
    <t>Aliquota Irpef (%)</t>
  </si>
  <si>
    <t>Imposta da pagare Irpef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</si>
  <si>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</si>
  <si>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</si>
  <si>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</si>
  <si>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</si>
  <si>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</si>
  <si>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</si>
  <si>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</si>
  <si>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</si>
  <si>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</si>
  <si>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</si>
  <si>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Reddito imponibile</t>
  </si>
  <si>
    <t>Acconti versati</t>
  </si>
  <si>
    <t>Totale Imposte Lorde</t>
  </si>
  <si>
    <t>Imposte calcolate</t>
  </si>
  <si>
    <t>Limite Minimo</t>
  </si>
  <si>
    <t>Limite Massimo</t>
  </si>
  <si>
    <t>Aliquota effettiva</t>
  </si>
  <si>
    <t>Totale imposte Lorda</t>
  </si>
  <si>
    <t>Detrazioni di imposta</t>
  </si>
  <si>
    <t>Imposta Netta</t>
  </si>
  <si>
    <t>Da versare a Giugno</t>
  </si>
  <si>
    <t>Da versare Novembre</t>
  </si>
  <si>
    <t>Ritenute subite</t>
  </si>
  <si>
    <t xml:space="preserve">Ritenute </t>
  </si>
  <si>
    <t>Conguaglio +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</si>
</sst>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Arial Narrow"/>
      <family val="2"/>
    </font>
    <font>
      <sz val="10.5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C440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9" fontId="0" fillId="0" borderId="0" xfId="2" applyFont="1"/>
    <xf numFmtId="0" fontId="1" fillId="2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/>
    <xf numFmtId="43" fontId="5" fillId="0" borderId="8" xfId="1" applyFont="1" applyFill="1" applyBorder="1" applyAlignment="1">
      <alignment vertical="center" wrapText="1"/>
    </xf>
    <xf numFmtId="164" fontId="0" fillId="0" borderId="0" xfId="0" applyNumberFormat="1"/>
    <xf numFmtId="164" fontId="4" fillId="0" borderId="0" xfId="0" applyNumberFormat="1" applyFont="1"/>
    <xf numFmtId="164" fontId="1" fillId="2" borderId="4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0" fillId="0" borderId="6" xfId="1" applyNumberFormat="1" applyFont="1" applyBorder="1"/>
    <xf numFmtId="164" fontId="2" fillId="0" borderId="6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0" fillId="0" borderId="9" xfId="0" applyNumberFormat="1" applyBorder="1"/>
    <xf numFmtId="164" fontId="4" fillId="0" borderId="9" xfId="1" applyNumberFormat="1" applyFont="1" applyBorder="1"/>
    <xf numFmtId="164" fontId="0" fillId="0" borderId="8" xfId="0" applyNumberFormat="1" applyBorder="1"/>
    <xf numFmtId="164" fontId="5" fillId="0" borderId="8" xfId="1" applyNumberFormat="1" applyFont="1" applyFill="1" applyBorder="1" applyAlignment="1">
      <alignment vertical="center" wrapText="1"/>
    </xf>
    <xf numFmtId="164" fontId="4" fillId="0" borderId="2" xfId="0" applyNumberFormat="1" applyFont="1" applyBorder="1"/>
    <xf numFmtId="164" fontId="4" fillId="0" borderId="9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5" xfId="0" applyNumberFormat="1" applyFont="1" applyBorder="1" applyAlignment="1">
      <alignment horizontal="right"/>
    </xf>
    <xf numFmtId="9" fontId="0" fillId="0" borderId="6" xfId="2" applyFont="1" applyBorder="1" applyAlignment="1">
      <alignment horizontal="center"/>
    </xf>
    <xf numFmtId="164" fontId="0" fillId="0" borderId="6" xfId="1" applyNumberFormat="1" applyFont="1" applyBorder="1" applyProtection="1">
      <protection hidden="1"/>
    </xf>
    <xf numFmtId="43" fontId="4" fillId="3" borderId="1" xfId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9" fontId="0" fillId="0" borderId="0" xfId="2" applyFont="1" applyProtection="1">
      <protection locked="0"/>
    </xf>
    <xf numFmtId="164" fontId="0" fillId="0" borderId="0" xfId="0" applyNumberFormat="1" applyProtection="1">
      <protection locked="0"/>
    </xf>
    <xf numFmtId="164" fontId="4" fillId="0" borderId="2" xfId="0" applyNumberFormat="1" applyFont="1" applyBorder="1" applyProtection="1">
      <protection locked="0"/>
    </xf>
    <xf numFmtId="164" fontId="0" fillId="3" borderId="0" xfId="1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70" zoomScaleNormal="70" workbookViewId="0">
      <selection activeCell="M12" sqref="M12"/>
    </sheetView>
  </sheetViews>
  <sheetFormatPr defaultRowHeight="14.4" x14ac:dyDescent="0.3"/>
  <cols>
    <col min="1" max="2" width="13.5546875" customWidth="1"/>
    <col min="3" max="4" width="14.109375" style="9" customWidth="1"/>
    <col min="5" max="5" width="18.77734375" style="9" customWidth="1"/>
    <col min="6" max="6" width="14.109375" style="9" customWidth="1"/>
    <col min="7" max="11" width="13.5546875" style="9" customWidth="1"/>
    <col min="12" max="12" width="18.33203125" style="9" customWidth="1"/>
    <col min="13" max="13" width="13.5546875" style="9" customWidth="1"/>
  </cols>
  <sheetData>
    <row r="1" spans="1:14" ht="15" thickBot="1" x14ac:dyDescent="0.35">
      <c r="A1" s="1" t="s">
        <v>13</v>
      </c>
      <c r="H1" s="10" t="s">
        <v>13</v>
      </c>
    </row>
    <row r="2" spans="1:14" ht="15" thickBot="1" x14ac:dyDescent="0.35">
      <c r="A2" s="27">
        <v>95000</v>
      </c>
      <c r="H2" s="28">
        <v>24000</v>
      </c>
    </row>
    <row r="3" spans="1:14" ht="15" thickBot="1" x14ac:dyDescent="0.35"/>
    <row r="4" spans="1:14" ht="31.2" x14ac:dyDescent="0.3">
      <c r="A4" s="3" t="s">
        <v>0</v>
      </c>
      <c r="B4" s="5" t="s">
        <v>2</v>
      </c>
      <c r="C4" s="11" t="s">
        <v>17</v>
      </c>
      <c r="D4" s="11" t="s">
        <v>18</v>
      </c>
      <c r="E4" s="12" t="s">
        <v>1</v>
      </c>
      <c r="F4" s="11" t="s">
        <v>16</v>
      </c>
      <c r="H4" s="13" t="s">
        <v>0</v>
      </c>
      <c r="I4" s="11" t="s">
        <v>2</v>
      </c>
      <c r="J4" s="11" t="s">
        <v>17</v>
      </c>
      <c r="K4" s="11" t="s">
        <v>18</v>
      </c>
      <c r="L4" s="12" t="s">
        <v>1</v>
      </c>
      <c r="M4" s="11" t="s">
        <v>16</v>
      </c>
    </row>
    <row r="5" spans="1:14" ht="27.6" x14ac:dyDescent="0.3">
      <c r="A5" s="4" t="s">
        <v>3</v>
      </c>
      <c r="B5" s="6" t="s">
        <v>4</v>
      </c>
      <c r="C5" s="14">
        <v>0</v>
      </c>
      <c r="D5" s="14">
        <v>15000</v>
      </c>
      <c r="E5" s="25">
        <v>0.23</v>
      </c>
      <c r="F5" s="26">
        <f>+IF(A2&gt;D5,D5*E5,A2*E5)</f>
        <v>3450</v>
      </c>
      <c r="H5" s="15" t="s">
        <v>3</v>
      </c>
      <c r="I5" s="16" t="s">
        <v>4</v>
      </c>
      <c r="J5" s="14">
        <v>0</v>
      </c>
      <c r="K5" s="14">
        <v>15000</v>
      </c>
      <c r="L5" s="25">
        <v>0.23</v>
      </c>
      <c r="M5" s="26">
        <f>+IF(H2&gt;K5,K5*L5,H2*L5)</f>
        <v>3450</v>
      </c>
    </row>
    <row r="6" spans="1:14" ht="41.4" x14ac:dyDescent="0.3">
      <c r="A6" s="4" t="s">
        <v>5</v>
      </c>
      <c r="B6" s="6" t="s">
        <v>6</v>
      </c>
      <c r="C6" s="14">
        <v>15000</v>
      </c>
      <c r="D6" s="14">
        <v>28000</v>
      </c>
      <c r="E6" s="25">
        <v>0.27</v>
      </c>
      <c r="F6" s="26">
        <f>+IF(A2&gt;D6,(D6-C6)*E6,IF(A2&lt;C6,0,(A2-C6)*E6))</f>
        <v>3510.0000000000005</v>
      </c>
      <c r="H6" s="15" t="s">
        <v>5</v>
      </c>
      <c r="I6" s="16" t="s">
        <v>6</v>
      </c>
      <c r="J6" s="14">
        <v>15000</v>
      </c>
      <c r="K6" s="14">
        <v>28000</v>
      </c>
      <c r="L6" s="25">
        <v>0.27</v>
      </c>
      <c r="M6" s="26">
        <f>+IF(H2&gt;K6,(K6-J6)*L6,IF(H2&lt;J6,0,(H2-J6)*L6))</f>
        <v>2430</v>
      </c>
    </row>
    <row r="7" spans="1:14" ht="41.4" x14ac:dyDescent="0.3">
      <c r="A7" s="4" t="s">
        <v>7</v>
      </c>
      <c r="B7" s="6" t="s">
        <v>8</v>
      </c>
      <c r="C7" s="14">
        <v>28000</v>
      </c>
      <c r="D7" s="14">
        <v>55000</v>
      </c>
      <c r="E7" s="25">
        <v>0.38</v>
      </c>
      <c r="F7" s="26">
        <f>+IF(A2&gt;D7,(D7-C7)*E7,IF(A2&lt;C7,0,(A2-C7)*E7))</f>
        <v>10260</v>
      </c>
      <c r="H7" s="15" t="s">
        <v>7</v>
      </c>
      <c r="I7" s="16" t="s">
        <v>8</v>
      </c>
      <c r="J7" s="14">
        <v>28000</v>
      </c>
      <c r="K7" s="14">
        <v>55000</v>
      </c>
      <c r="L7" s="25">
        <v>0.38</v>
      </c>
      <c r="M7" s="26">
        <f>+IF(H2&gt;K7,(K7-J7)*L7,IF(H2&lt;J7,0,(H2-J7)*L7))</f>
        <v>0</v>
      </c>
    </row>
    <row r="8" spans="1:14" ht="41.4" x14ac:dyDescent="0.3">
      <c r="A8" s="4" t="s">
        <v>9</v>
      </c>
      <c r="B8" s="6" t="s">
        <v>10</v>
      </c>
      <c r="C8" s="14">
        <v>55000</v>
      </c>
      <c r="D8" s="14">
        <v>75000</v>
      </c>
      <c r="E8" s="25">
        <v>0.41</v>
      </c>
      <c r="F8" s="26">
        <f>+IF(A2&gt;D8,(D8-C8)*E8,IF(A2&lt;C8,0,(A2-C8)*E8))</f>
        <v>8200</v>
      </c>
      <c r="H8" s="15" t="s">
        <v>9</v>
      </c>
      <c r="I8" s="16" t="s">
        <v>10</v>
      </c>
      <c r="J8" s="14">
        <v>55000</v>
      </c>
      <c r="K8" s="14">
        <v>75000</v>
      </c>
      <c r="L8" s="25">
        <v>0.41</v>
      </c>
      <c r="M8" s="26">
        <f>+IF(H2&gt;K8,(K8-J8)*L8,IF(H2&lt;J8,0,(H2-J8)*L8))</f>
        <v>0</v>
      </c>
    </row>
    <row r="9" spans="1:14" ht="41.4" x14ac:dyDescent="0.3">
      <c r="A9" s="4" t="s">
        <v>11</v>
      </c>
      <c r="B9" s="6" t="s">
        <v>12</v>
      </c>
      <c r="C9" s="14">
        <v>75000</v>
      </c>
      <c r="D9" s="14"/>
      <c r="E9" s="25">
        <v>0.43</v>
      </c>
      <c r="F9" s="26">
        <f>+IF(A2&gt;C9,(A2-C9)+E9,0)</f>
        <v>20000.43</v>
      </c>
      <c r="H9" s="15" t="s">
        <v>11</v>
      </c>
      <c r="I9" s="16" t="s">
        <v>12</v>
      </c>
      <c r="J9" s="14">
        <v>75000</v>
      </c>
      <c r="K9" s="14"/>
      <c r="L9" s="25">
        <v>0.43</v>
      </c>
      <c r="M9" s="26">
        <f>+IF(H2&gt;J9,(H2-J9)+L9,0)</f>
        <v>0</v>
      </c>
    </row>
    <row r="10" spans="1:14" ht="28.2" thickBot="1" x14ac:dyDescent="0.35">
      <c r="A10" s="7"/>
      <c r="B10" s="8" t="s">
        <v>15</v>
      </c>
      <c r="C10" s="17"/>
      <c r="D10" s="17"/>
      <c r="E10" s="22" t="s">
        <v>20</v>
      </c>
      <c r="F10" s="18">
        <f>+SUM(F5:F9)</f>
        <v>45420.43</v>
      </c>
      <c r="H10" s="19"/>
      <c r="I10" s="20" t="s">
        <v>15</v>
      </c>
      <c r="J10" s="17"/>
      <c r="K10" s="17"/>
      <c r="L10" s="22" t="s">
        <v>20</v>
      </c>
      <c r="M10" s="18">
        <f>+SUM(M5:M9)</f>
        <v>5880</v>
      </c>
    </row>
    <row r="11" spans="1:14" x14ac:dyDescent="0.3">
      <c r="E11" s="23" t="s">
        <v>19</v>
      </c>
      <c r="F11" s="29">
        <f>+F10/A2</f>
        <v>0.47810978947368421</v>
      </c>
      <c r="L11" s="23" t="s">
        <v>19</v>
      </c>
      <c r="M11" s="29">
        <f>+M10/H2</f>
        <v>0.245</v>
      </c>
    </row>
    <row r="12" spans="1:14" x14ac:dyDescent="0.3">
      <c r="E12" s="23" t="s">
        <v>21</v>
      </c>
      <c r="F12" s="33">
        <v>10000</v>
      </c>
      <c r="L12" s="23" t="s">
        <v>21</v>
      </c>
      <c r="M12" s="33">
        <v>10000</v>
      </c>
    </row>
    <row r="13" spans="1:14" x14ac:dyDescent="0.3">
      <c r="E13" s="23" t="s">
        <v>25</v>
      </c>
      <c r="F13" s="33"/>
      <c r="L13" s="23" t="s">
        <v>25</v>
      </c>
      <c r="M13" s="33"/>
    </row>
    <row r="14" spans="1:14" ht="15" thickBot="1" x14ac:dyDescent="0.35">
      <c r="E14" s="23" t="s">
        <v>14</v>
      </c>
      <c r="F14" s="33"/>
      <c r="L14" s="23" t="s">
        <v>14</v>
      </c>
      <c r="M14" s="33"/>
    </row>
    <row r="15" spans="1:14" ht="15" thickBot="1" x14ac:dyDescent="0.35">
      <c r="E15" s="24" t="s">
        <v>22</v>
      </c>
      <c r="F15" s="31">
        <f>+F10-F12-F14-F13</f>
        <v>35420.43</v>
      </c>
      <c r="G15" s="2">
        <f>+F15/A2</f>
        <v>0.37284663157894737</v>
      </c>
      <c r="L15" s="24" t="s">
        <v>22</v>
      </c>
      <c r="M15" s="31">
        <f>+M10-M12-M14-M13</f>
        <v>-4120</v>
      </c>
      <c r="N15" s="2">
        <f>+M15/H2</f>
        <v>-0.17166666666666666</v>
      </c>
    </row>
    <row r="16" spans="1:14" x14ac:dyDescent="0.3">
      <c r="E16" s="23" t="s">
        <v>23</v>
      </c>
      <c r="F16" s="32"/>
      <c r="L16" s="23" t="s">
        <v>23</v>
      </c>
      <c r="M16" s="32"/>
    </row>
    <row r="17" spans="1:14" x14ac:dyDescent="0.3">
      <c r="E17" s="23" t="s">
        <v>24</v>
      </c>
      <c r="F17" s="32"/>
      <c r="L17" s="23" t="s">
        <v>24</v>
      </c>
      <c r="M17" s="32"/>
    </row>
    <row r="18" spans="1:14" x14ac:dyDescent="0.3">
      <c r="E18" s="9" t="s">
        <v>27</v>
      </c>
      <c r="F18" s="30">
        <f>-(+F10-F12-F13-F14-F16-F17)</f>
        <v>-35420.43</v>
      </c>
      <c r="G18" s="9" t="str">
        <f>+IF(F18&gt;0, "Credito","Debito")</f>
        <v>Debito</v>
      </c>
      <c r="L18" s="9" t="s">
        <v>27</v>
      </c>
      <c r="M18" s="30">
        <f>-(+M10-M12-M13-M14-M16-M17)</f>
        <v>4120</v>
      </c>
      <c r="N18" s="9" t="str">
        <f>+IF(M18&gt;0, "Credito","Debito")</f>
        <v>Credito</v>
      </c>
    </row>
    <row r="21" spans="1:14" ht="15" thickBot="1" x14ac:dyDescent="0.35">
      <c r="A21" s="1" t="s">
        <v>13</v>
      </c>
      <c r="H21" s="1" t="s">
        <v>13</v>
      </c>
      <c r="I21"/>
    </row>
    <row r="22" spans="1:14" ht="15" thickBot="1" x14ac:dyDescent="0.35">
      <c r="A22" s="27">
        <v>40000</v>
      </c>
      <c r="H22" s="27">
        <v>60000</v>
      </c>
      <c r="I22"/>
    </row>
    <row r="23" spans="1:14" ht="15" thickBot="1" x14ac:dyDescent="0.35">
      <c r="H23"/>
      <c r="I23"/>
    </row>
    <row r="24" spans="1:14" ht="31.2" x14ac:dyDescent="0.3">
      <c r="A24" s="3" t="s">
        <v>0</v>
      </c>
      <c r="B24" s="5" t="s">
        <v>2</v>
      </c>
      <c r="C24" s="11" t="s">
        <v>17</v>
      </c>
      <c r="D24" s="11" t="s">
        <v>18</v>
      </c>
      <c r="E24" s="12" t="s">
        <v>1</v>
      </c>
      <c r="F24" s="11" t="s">
        <v>16</v>
      </c>
      <c r="H24" s="3" t="s">
        <v>0</v>
      </c>
      <c r="I24" s="5" t="s">
        <v>2</v>
      </c>
      <c r="J24" s="11" t="s">
        <v>17</v>
      </c>
      <c r="K24" s="11" t="s">
        <v>18</v>
      </c>
      <c r="L24" s="12" t="s">
        <v>1</v>
      </c>
      <c r="M24" s="11" t="s">
        <v>16</v>
      </c>
    </row>
    <row r="25" spans="1:14" ht="27.6" x14ac:dyDescent="0.3">
      <c r="A25" s="4" t="s">
        <v>3</v>
      </c>
      <c r="B25" s="6" t="s">
        <v>4</v>
      </c>
      <c r="C25" s="14">
        <v>0</v>
      </c>
      <c r="D25" s="14">
        <v>15000</v>
      </c>
      <c r="E25" s="25">
        <v>0.23</v>
      </c>
      <c r="F25" s="26">
        <f>+IF(A22&gt;D25,D25*E25,A22*E25)</f>
        <v>3450</v>
      </c>
      <c r="H25" s="4" t="s">
        <v>3</v>
      </c>
      <c r="I25" s="6" t="s">
        <v>4</v>
      </c>
      <c r="J25" s="14">
        <v>0</v>
      </c>
      <c r="K25" s="14">
        <v>15000</v>
      </c>
      <c r="L25" s="25">
        <v>0.23</v>
      </c>
      <c r="M25" s="26">
        <f>+IF(H22&gt;K25,K25*L25,H22*L25)</f>
        <v>3450</v>
      </c>
    </row>
    <row r="26" spans="1:14" ht="41.4" x14ac:dyDescent="0.3">
      <c r="A26" s="4" t="s">
        <v>5</v>
      </c>
      <c r="B26" s="6" t="s">
        <v>6</v>
      </c>
      <c r="C26" s="14">
        <v>15000</v>
      </c>
      <c r="D26" s="14">
        <v>28000</v>
      </c>
      <c r="E26" s="25">
        <v>0.27</v>
      </c>
      <c r="F26" s="26">
        <f>+IF(A22&gt;D26,(D26-C26)*E26,IF(A22&lt;C26,0,(A22-C26)*E26))</f>
        <v>3510.0000000000005</v>
      </c>
      <c r="H26" s="4" t="s">
        <v>5</v>
      </c>
      <c r="I26" s="6" t="s">
        <v>6</v>
      </c>
      <c r="J26" s="14">
        <v>15000</v>
      </c>
      <c r="K26" s="14">
        <v>28000</v>
      </c>
      <c r="L26" s="25">
        <v>0.27</v>
      </c>
      <c r="M26" s="26">
        <f>+IF(H22&gt;K26,(K26-J26)*L26,IF(H22&lt;J26,0,(H22-J26)*L26))</f>
        <v>3510.0000000000005</v>
      </c>
    </row>
    <row r="27" spans="1:14" ht="41.4" x14ac:dyDescent="0.3">
      <c r="A27" s="4" t="s">
        <v>7</v>
      </c>
      <c r="B27" s="6" t="s">
        <v>8</v>
      </c>
      <c r="C27" s="14">
        <v>28000</v>
      </c>
      <c r="D27" s="14">
        <v>55000</v>
      </c>
      <c r="E27" s="25">
        <v>0.38</v>
      </c>
      <c r="F27" s="26">
        <f>+IF(A22&gt;D27,(D27-C27)*E27,IF(A22&lt;C27,0,(A22-C27)*E27))</f>
        <v>4560</v>
      </c>
      <c r="H27" s="4" t="s">
        <v>7</v>
      </c>
      <c r="I27" s="6" t="s">
        <v>8</v>
      </c>
      <c r="J27" s="14">
        <v>28000</v>
      </c>
      <c r="K27" s="14">
        <v>55000</v>
      </c>
      <c r="L27" s="25">
        <v>0.38</v>
      </c>
      <c r="M27" s="26">
        <f>+IF(H22&gt;K27,(K27-J27)*L27,IF(H22&lt;J27,0,(H22-J27)*L27))</f>
        <v>10260</v>
      </c>
    </row>
    <row r="28" spans="1:14" ht="41.4" x14ac:dyDescent="0.3">
      <c r="A28" s="4" t="s">
        <v>9</v>
      </c>
      <c r="B28" s="6" t="s">
        <v>10</v>
      </c>
      <c r="C28" s="14">
        <v>55000</v>
      </c>
      <c r="D28" s="14">
        <v>75000</v>
      </c>
      <c r="E28" s="25">
        <v>0.41</v>
      </c>
      <c r="F28" s="26">
        <f>+IF(A22&gt;D28,(D28-C28)*E28,IF(A22&lt;C28,0,(A22-C28)*E28))</f>
        <v>0</v>
      </c>
      <c r="H28" s="4" t="s">
        <v>9</v>
      </c>
      <c r="I28" s="6" t="s">
        <v>10</v>
      </c>
      <c r="J28" s="14">
        <v>55000</v>
      </c>
      <c r="K28" s="14">
        <v>75000</v>
      </c>
      <c r="L28" s="25">
        <v>0.41</v>
      </c>
      <c r="M28" s="26">
        <f>+IF(H22&gt;K28,(K28-J28)*L28,IF(H22&lt;J28,0,(H22-J28)*L28))</f>
        <v>2050</v>
      </c>
    </row>
    <row r="29" spans="1:14" ht="41.4" x14ac:dyDescent="0.3">
      <c r="A29" s="4" t="s">
        <v>11</v>
      </c>
      <c r="B29" s="6" t="s">
        <v>12</v>
      </c>
      <c r="C29" s="14">
        <v>75000</v>
      </c>
      <c r="D29" s="14"/>
      <c r="E29" s="25">
        <v>0.43</v>
      </c>
      <c r="F29" s="26">
        <f>+IF(A22&gt;C29,(A22-C29)+E29,0)</f>
        <v>0</v>
      </c>
      <c r="H29" s="4" t="s">
        <v>11</v>
      </c>
      <c r="I29" s="6" t="s">
        <v>12</v>
      </c>
      <c r="J29" s="14">
        <v>75000</v>
      </c>
      <c r="K29" s="14"/>
      <c r="L29" s="25">
        <v>0.43</v>
      </c>
      <c r="M29" s="26">
        <f>+IF(H22&gt;J29,(H22-J29)+L29,0)</f>
        <v>0</v>
      </c>
    </row>
    <row r="30" spans="1:14" ht="28.2" thickBot="1" x14ac:dyDescent="0.35">
      <c r="A30" s="7"/>
      <c r="B30" s="8" t="s">
        <v>15</v>
      </c>
      <c r="C30" s="17"/>
      <c r="D30" s="17"/>
      <c r="E30" s="22" t="s">
        <v>20</v>
      </c>
      <c r="F30" s="18">
        <f>+SUM(F25:F29)</f>
        <v>11520</v>
      </c>
      <c r="H30" s="7"/>
      <c r="I30" s="8" t="s">
        <v>15</v>
      </c>
      <c r="J30" s="17"/>
      <c r="K30" s="17"/>
      <c r="L30" s="22" t="s">
        <v>20</v>
      </c>
      <c r="M30" s="18">
        <f>+SUM(M25:M29)</f>
        <v>19270</v>
      </c>
    </row>
    <row r="31" spans="1:14" x14ac:dyDescent="0.3">
      <c r="E31" s="23" t="s">
        <v>19</v>
      </c>
      <c r="F31" s="2">
        <f>+F30/A22</f>
        <v>0.28799999999999998</v>
      </c>
      <c r="H31"/>
      <c r="I31"/>
      <c r="L31" s="23" t="s">
        <v>19</v>
      </c>
      <c r="M31" s="2">
        <f>+M30/H22</f>
        <v>0.32116666666666666</v>
      </c>
    </row>
    <row r="32" spans="1:14" x14ac:dyDescent="0.3">
      <c r="E32" s="23" t="s">
        <v>21</v>
      </c>
      <c r="F32" s="33"/>
      <c r="H32"/>
      <c r="I32"/>
      <c r="L32" s="23" t="s">
        <v>21</v>
      </c>
      <c r="M32" s="33"/>
    </row>
    <row r="33" spans="1:14" x14ac:dyDescent="0.3">
      <c r="E33" s="23" t="s">
        <v>25</v>
      </c>
      <c r="F33" s="33"/>
      <c r="H33"/>
      <c r="I33"/>
      <c r="L33" s="23" t="s">
        <v>25</v>
      </c>
      <c r="M33" s="33"/>
    </row>
    <row r="34" spans="1:14" ht="15" thickBot="1" x14ac:dyDescent="0.35">
      <c r="E34" s="23" t="s">
        <v>14</v>
      </c>
      <c r="F34" s="33"/>
      <c r="H34"/>
      <c r="I34"/>
      <c r="L34" s="23" t="s">
        <v>14</v>
      </c>
      <c r="M34" s="33"/>
    </row>
    <row r="35" spans="1:14" ht="15" thickBot="1" x14ac:dyDescent="0.35">
      <c r="E35" s="24" t="s">
        <v>22</v>
      </c>
      <c r="F35" s="21">
        <f>+F30-F32-F34-F33</f>
        <v>11520</v>
      </c>
      <c r="G35" s="2">
        <f>+F35/A22</f>
        <v>0.28799999999999998</v>
      </c>
      <c r="H35"/>
      <c r="I35"/>
      <c r="L35" s="24" t="s">
        <v>22</v>
      </c>
      <c r="M35" s="21">
        <f>+M30-M32-M34-M33</f>
        <v>19270</v>
      </c>
      <c r="N35" s="2">
        <f>+M35/H22</f>
        <v>0.32116666666666666</v>
      </c>
    </row>
    <row r="36" spans="1:14" x14ac:dyDescent="0.3">
      <c r="E36" s="23" t="s">
        <v>23</v>
      </c>
      <c r="F36" s="32"/>
      <c r="H36"/>
      <c r="I36"/>
      <c r="L36" s="23" t="s">
        <v>23</v>
      </c>
      <c r="M36" s="32"/>
    </row>
    <row r="37" spans="1:14" x14ac:dyDescent="0.3">
      <c r="E37" s="23" t="s">
        <v>24</v>
      </c>
      <c r="F37" s="32"/>
      <c r="H37"/>
      <c r="I37"/>
      <c r="L37" s="23" t="s">
        <v>24</v>
      </c>
      <c r="M37" s="32"/>
    </row>
    <row r="38" spans="1:14" x14ac:dyDescent="0.3">
      <c r="E38" s="9" t="s">
        <v>27</v>
      </c>
      <c r="F38" s="30">
        <f>-(+F30-F32-F33-F34-F36-F37)</f>
        <v>-11520</v>
      </c>
      <c r="G38" s="9" t="str">
        <f>+IF(F38&gt;0, "Credito","Debito")</f>
        <v>Debito</v>
      </c>
      <c r="L38" s="9" t="s">
        <v>27</v>
      </c>
      <c r="M38" s="30">
        <f>-(+M30-M32-M33-M34-M36-M37)</f>
        <v>-19270</v>
      </c>
      <c r="N38" s="9" t="str">
        <f>+IF(M38&gt;0, "Credito","Debito")</f>
        <v>Debito</v>
      </c>
    </row>
    <row r="40" spans="1:14" ht="15" thickBot="1" x14ac:dyDescent="0.35">
      <c r="A40" s="1" t="s">
        <v>13</v>
      </c>
    </row>
    <row r="41" spans="1:14" ht="15" thickBot="1" x14ac:dyDescent="0.35">
      <c r="A41" s="27">
        <v>59000</v>
      </c>
    </row>
    <row r="42" spans="1:14" ht="15" thickBot="1" x14ac:dyDescent="0.35"/>
    <row r="43" spans="1:14" ht="31.2" x14ac:dyDescent="0.3">
      <c r="A43" s="3" t="s">
        <v>0</v>
      </c>
      <c r="B43" s="5" t="s">
        <v>2</v>
      </c>
      <c r="C43" s="11" t="s">
        <v>17</v>
      </c>
      <c r="D43" s="11" t="s">
        <v>18</v>
      </c>
      <c r="E43" s="12" t="s">
        <v>1</v>
      </c>
      <c r="F43" s="11" t="s">
        <v>16</v>
      </c>
    </row>
    <row r="44" spans="1:14" ht="27.6" x14ac:dyDescent="0.3">
      <c r="A44" s="4" t="s">
        <v>3</v>
      </c>
      <c r="B44" s="6" t="s">
        <v>4</v>
      </c>
      <c r="C44" s="14">
        <v>0</v>
      </c>
      <c r="D44" s="14">
        <v>15000</v>
      </c>
      <c r="E44" s="25">
        <v>0.23</v>
      </c>
      <c r="F44" s="26">
        <f>+IF(A41&gt;D44,D44*E44,A41*E44)</f>
        <v>3450</v>
      </c>
    </row>
    <row r="45" spans="1:14" ht="41.4" x14ac:dyDescent="0.3">
      <c r="A45" s="4" t="s">
        <v>5</v>
      </c>
      <c r="B45" s="6" t="s">
        <v>6</v>
      </c>
      <c r="C45" s="14">
        <v>15000</v>
      </c>
      <c r="D45" s="14">
        <v>28000</v>
      </c>
      <c r="E45" s="25">
        <v>0.27</v>
      </c>
      <c r="F45" s="26">
        <f>+IF(A41&gt;D45,(D45-C45)*E45,IF(A41&lt;C45,0,(A41-C45)*E45))</f>
        <v>3510.0000000000005</v>
      </c>
    </row>
    <row r="46" spans="1:14" ht="41.4" x14ac:dyDescent="0.3">
      <c r="A46" s="4" t="s">
        <v>7</v>
      </c>
      <c r="B46" s="6" t="s">
        <v>8</v>
      </c>
      <c r="C46" s="14">
        <v>28000</v>
      </c>
      <c r="D46" s="14">
        <v>55000</v>
      </c>
      <c r="E46" s="25">
        <v>0.38</v>
      </c>
      <c r="F46" s="26">
        <f>+IF(A41&gt;D46,(D46-C46)*E46,IF(A41&lt;C46,0,(A41-C46)*E46))</f>
        <v>10260</v>
      </c>
    </row>
    <row r="47" spans="1:14" ht="41.4" x14ac:dyDescent="0.3">
      <c r="A47" s="4" t="s">
        <v>9</v>
      </c>
      <c r="B47" s="6" t="s">
        <v>10</v>
      </c>
      <c r="C47" s="14">
        <v>55000</v>
      </c>
      <c r="D47" s="14">
        <v>75000</v>
      </c>
      <c r="E47" s="25">
        <v>0.41</v>
      </c>
      <c r="F47" s="26">
        <f>+IF(A41&gt;D47,(D47-C47)*E47,IF(A41&lt;C47,0,(A41-C47)*E47))</f>
        <v>1640</v>
      </c>
    </row>
    <row r="48" spans="1:14" ht="41.4" x14ac:dyDescent="0.3">
      <c r="A48" s="4" t="s">
        <v>11</v>
      </c>
      <c r="B48" s="6" t="s">
        <v>12</v>
      </c>
      <c r="C48" s="14">
        <v>75000</v>
      </c>
      <c r="D48" s="14"/>
      <c r="E48" s="25">
        <v>0.43</v>
      </c>
      <c r="F48" s="26">
        <f>+IF(A41&gt;C48,(A41-C48)+E48,0)</f>
        <v>0</v>
      </c>
    </row>
    <row r="49" spans="1:7" ht="28.2" thickBot="1" x14ac:dyDescent="0.35">
      <c r="A49" s="7"/>
      <c r="B49" s="8" t="s">
        <v>15</v>
      </c>
      <c r="C49" s="17"/>
      <c r="D49" s="17"/>
      <c r="E49" s="22" t="s">
        <v>20</v>
      </c>
      <c r="F49" s="18">
        <f>+SUM(F44:F48)</f>
        <v>18860</v>
      </c>
    </row>
    <row r="50" spans="1:7" x14ac:dyDescent="0.3">
      <c r="E50" s="23" t="s">
        <v>19</v>
      </c>
      <c r="F50" s="2">
        <f>+F49/A41</f>
        <v>0.31966101694915255</v>
      </c>
    </row>
    <row r="51" spans="1:7" x14ac:dyDescent="0.3">
      <c r="E51" s="23" t="s">
        <v>21</v>
      </c>
      <c r="F51" s="33"/>
    </row>
    <row r="52" spans="1:7" x14ac:dyDescent="0.3">
      <c r="E52" s="23" t="s">
        <v>26</v>
      </c>
      <c r="F52" s="33"/>
    </row>
    <row r="53" spans="1:7" ht="15" thickBot="1" x14ac:dyDescent="0.35">
      <c r="E53" s="23" t="s">
        <v>14</v>
      </c>
      <c r="F53" s="33"/>
    </row>
    <row r="54" spans="1:7" ht="15" thickBot="1" x14ac:dyDescent="0.35">
      <c r="E54" s="24" t="s">
        <v>22</v>
      </c>
      <c r="F54" s="21">
        <f>+F49-F51-F53-F52</f>
        <v>18860</v>
      </c>
      <c r="G54" s="2">
        <f>+F54/A41</f>
        <v>0.31966101694915255</v>
      </c>
    </row>
    <row r="55" spans="1:7" x14ac:dyDescent="0.3">
      <c r="E55" s="23" t="s">
        <v>23</v>
      </c>
      <c r="F55" s="32"/>
    </row>
    <row r="56" spans="1:7" x14ac:dyDescent="0.3">
      <c r="E56" s="23" t="s">
        <v>24</v>
      </c>
      <c r="F56" s="32"/>
    </row>
    <row r="57" spans="1:7" x14ac:dyDescent="0.3">
      <c r="E57" s="9" t="s">
        <v>27</v>
      </c>
      <c r="F57" s="30">
        <f>-(+F49-F51-F52-F53-F55-F56)</f>
        <v>-18860</v>
      </c>
      <c r="G57" s="9" t="str">
        <f>+IF(F57&gt;0, "Credito","Debito")</f>
        <v>Debito</v>
      </c>
    </row>
  </sheetData>
  <sheetProtection algorithmName="SHA-512" hashValue="NcASqzUt0d0wjc3pT6uMvIZs5+0RjmsWZmOw8fs/QRJ6Xp4+SWyBze+jvjGgsvkmLtR4NX1J9OZawf9n0KpA1g==" saltValue="ZH7eLjH9VYzV7idBwjOtvA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2019-03-27T11:58:26Z</dcterms:created>
  <dcterms:modified xsi:type="dcterms:W3CDTF">2019-05-02T16:16:09Z</dcterms:modified>
</cp:coreProperties>
</file>